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<sst xmlns="http://schemas.openxmlformats.org/spreadsheetml/2006/main" count="1012" uniqueCount="51">
  <si>
    <t>石首市2023年事业单位人才引进资格初审合格人员名单</t>
  </si>
  <si>
    <t>序号</t>
  </si>
  <si>
    <t>岗位代码</t>
  </si>
  <si>
    <t>招聘单位</t>
  </si>
  <si>
    <t>姓名</t>
  </si>
  <si>
    <t>石首市民族宗教服务中心</t>
  </si>
  <si>
    <t>石首市社会治安综合治理中心</t>
  </si>
  <si>
    <t>石首市城市建设投资开发中心</t>
  </si>
  <si>
    <t>湖北省工业自动化技师学院</t>
  </si>
  <si>
    <t>石首市发展和改革局价格认定中心</t>
  </si>
  <si>
    <t>石首市第一中学</t>
  </si>
  <si>
    <t>石首市南岳高级中学</t>
  </si>
  <si>
    <t>石首市中小企业服务中心</t>
  </si>
  <si>
    <t>石首市科技创新服务中心</t>
  </si>
  <si>
    <t>石首市福利彩票发行站</t>
  </si>
  <si>
    <t>石首市财政局部门预算编审中心</t>
  </si>
  <si>
    <t>石首市投资评审中心</t>
  </si>
  <si>
    <t>石首市桃花山林场</t>
  </si>
  <si>
    <t>石首市不动产登记交易中心</t>
  </si>
  <si>
    <t>石首市土地收购储备中心</t>
  </si>
  <si>
    <t>石首市南岳山森林公园管理所</t>
  </si>
  <si>
    <t>石首市陆生野生动植物保护站</t>
  </si>
  <si>
    <t>石首市测绘地理信息院</t>
  </si>
  <si>
    <t>石首市市政园林服务中心</t>
  </si>
  <si>
    <t>石首市灌区服务中心</t>
  </si>
  <si>
    <t>石首市农业环保和生态能源服务中心</t>
  </si>
  <si>
    <t>石首市农业技术推广中心</t>
  </si>
  <si>
    <t>石首市电子商务服务中心</t>
  </si>
  <si>
    <t>石首市走马岭考古遗址公园管理所</t>
  </si>
  <si>
    <t>石首市群众艺术馆</t>
  </si>
  <si>
    <t>石首市人民医院</t>
  </si>
  <si>
    <t>石首市中医医院</t>
  </si>
  <si>
    <t>石首市疾病预防控制中心</t>
  </si>
  <si>
    <t>石首市妇幼保健院</t>
  </si>
  <si>
    <t>石首市减灾备灾服务中心</t>
  </si>
  <si>
    <t>石首数字地震台</t>
  </si>
  <si>
    <t>石首市经济责任审计中心</t>
  </si>
  <si>
    <t>石首市政府投资审计中心</t>
  </si>
  <si>
    <t>石首市医疗保障服务中心</t>
  </si>
  <si>
    <t>石首市政务服务中心</t>
  </si>
  <si>
    <t>石首市大数据服务中心</t>
  </si>
  <si>
    <t>石首市法律援助中心</t>
  </si>
  <si>
    <t>湖北石首经济开发区企业服务中心</t>
  </si>
  <si>
    <t>石首科技馆</t>
  </si>
  <si>
    <t>中共石首市委党校</t>
  </si>
  <si>
    <t>石首市融媒体中心</t>
  </si>
  <si>
    <t>石首市公共资源交易中心</t>
  </si>
  <si>
    <t>石首市公共检验检测中心</t>
  </si>
  <si>
    <t>石首市住房公积金中心</t>
  </si>
  <si>
    <t>石首市笔架山街道党群服务中心</t>
  </si>
  <si>
    <t>石首市笔架山街道社区网格管理综合服务中心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</si>
</sst>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9"/>
  <sheetViews>
    <sheetView tabSelected="1" workbookViewId="0">
      <selection activeCell="H11" sqref="H11"/>
    </sheetView>
  </sheetViews>
  <sheetFormatPr defaultColWidth="9" defaultRowHeight="13.5" outlineLevelCol="3"/>
  <cols>
    <col min="1" max="1" width="6.125" customWidth="1"/>
    <col min="3" max="3" width="40.125" customWidth="1"/>
  </cols>
  <sheetData>
    <row r="1" s="1" customFormat="1" ht="21" customHeight="1" spans="1:4">
      <c r="A1" s="2" t="s">
        <v>0</v>
      </c>
      <c r="B1" s="3"/>
      <c r="C1" s="3"/>
      <c r="D1" s="3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4">
        <v>1</v>
      </c>
      <c r="B3" s="4" t="str">
        <f t="shared" ref="B3:B35" si="0">"50101"</f>
        <v>50101</v>
      </c>
      <c r="C3" s="4" t="s">
        <v>5</v>
      </c>
      <c r="D3" s="4" t="str">
        <f>"张承科"</f>
        <v>张承科</v>
      </c>
    </row>
    <row r="4" spans="1:4">
      <c r="A4" s="4">
        <v>2</v>
      </c>
      <c r="B4" s="4" t="str">
        <f t="shared" si="0"/>
        <v>50101</v>
      </c>
      <c r="C4" s="4" t="s">
        <v>5</v>
      </c>
      <c r="D4" s="4" t="str">
        <f>"张琳"</f>
        <v>张琳</v>
      </c>
    </row>
    <row r="5" spans="1:4">
      <c r="A5" s="4">
        <v>3</v>
      </c>
      <c r="B5" s="4" t="str">
        <f t="shared" si="0"/>
        <v>50101</v>
      </c>
      <c r="C5" s="4" t="s">
        <v>5</v>
      </c>
      <c r="D5" s="4" t="str">
        <f>"方志豪"</f>
        <v>方志豪</v>
      </c>
    </row>
    <row r="6" spans="1:4">
      <c r="A6" s="4">
        <v>4</v>
      </c>
      <c r="B6" s="4" t="str">
        <f t="shared" si="0"/>
        <v>50101</v>
      </c>
      <c r="C6" s="4" t="s">
        <v>5</v>
      </c>
      <c r="D6" s="4" t="str">
        <f>"薛露"</f>
        <v>薛露</v>
      </c>
    </row>
    <row r="7" spans="1:4">
      <c r="A7" s="4">
        <v>5</v>
      </c>
      <c r="B7" s="4" t="str">
        <f t="shared" si="0"/>
        <v>50101</v>
      </c>
      <c r="C7" s="4" t="s">
        <v>5</v>
      </c>
      <c r="D7" s="4" t="str">
        <f>"安韵"</f>
        <v>安韵</v>
      </c>
    </row>
    <row r="8" spans="1:4">
      <c r="A8" s="4">
        <v>6</v>
      </c>
      <c r="B8" s="4" t="str">
        <f t="shared" si="0"/>
        <v>50101</v>
      </c>
      <c r="C8" s="4" t="s">
        <v>5</v>
      </c>
      <c r="D8" s="4" t="str">
        <f>"吕晴初"</f>
        <v>吕晴初</v>
      </c>
    </row>
    <row r="9" spans="1:4">
      <c r="A9" s="4">
        <v>7</v>
      </c>
      <c r="B9" s="4" t="str">
        <f t="shared" si="0"/>
        <v>50101</v>
      </c>
      <c r="C9" s="4" t="s">
        <v>5</v>
      </c>
      <c r="D9" s="4" t="str">
        <f>"赵倩萍"</f>
        <v>赵倩萍</v>
      </c>
    </row>
    <row r="10" spans="1:4">
      <c r="A10" s="4">
        <v>8</v>
      </c>
      <c r="B10" s="4" t="str">
        <f t="shared" si="0"/>
        <v>50101</v>
      </c>
      <c r="C10" s="4" t="s">
        <v>5</v>
      </c>
      <c r="D10" s="4" t="str">
        <f>"王梓懿"</f>
        <v>王梓懿</v>
      </c>
    </row>
    <row r="11" spans="1:4">
      <c r="A11" s="4">
        <v>9</v>
      </c>
      <c r="B11" s="4" t="str">
        <f t="shared" si="0"/>
        <v>50101</v>
      </c>
      <c r="C11" s="4" t="s">
        <v>5</v>
      </c>
      <c r="D11" s="4" t="str">
        <f>"程雪纯"</f>
        <v>程雪纯</v>
      </c>
    </row>
    <row r="12" spans="1:4">
      <c r="A12" s="4">
        <v>10</v>
      </c>
      <c r="B12" s="4" t="str">
        <f t="shared" si="0"/>
        <v>50101</v>
      </c>
      <c r="C12" s="4" t="s">
        <v>5</v>
      </c>
      <c r="D12" s="4" t="str">
        <f>"罗青"</f>
        <v>罗青</v>
      </c>
    </row>
    <row r="13" spans="1:4">
      <c r="A13" s="4">
        <v>11</v>
      </c>
      <c r="B13" s="4" t="str">
        <f t="shared" si="0"/>
        <v>50101</v>
      </c>
      <c r="C13" s="4" t="s">
        <v>5</v>
      </c>
      <c r="D13" s="4" t="str">
        <f>"黄汇铭"</f>
        <v>黄汇铭</v>
      </c>
    </row>
    <row r="14" spans="1:4">
      <c r="A14" s="4">
        <v>12</v>
      </c>
      <c r="B14" s="4" t="str">
        <f t="shared" si="0"/>
        <v>50101</v>
      </c>
      <c r="C14" s="4" t="s">
        <v>5</v>
      </c>
      <c r="D14" s="4" t="str">
        <f>"蔡敏"</f>
        <v>蔡敏</v>
      </c>
    </row>
    <row r="15" spans="1:4">
      <c r="A15" s="4">
        <v>13</v>
      </c>
      <c r="B15" s="4" t="str">
        <f t="shared" si="0"/>
        <v>50101</v>
      </c>
      <c r="C15" s="4" t="s">
        <v>5</v>
      </c>
      <c r="D15" s="4" t="str">
        <f>"李港生"</f>
        <v>李港生</v>
      </c>
    </row>
    <row r="16" spans="1:4">
      <c r="A16" s="4">
        <v>14</v>
      </c>
      <c r="B16" s="4" t="str">
        <f t="shared" si="0"/>
        <v>50101</v>
      </c>
      <c r="C16" s="4" t="s">
        <v>5</v>
      </c>
      <c r="D16" s="4" t="str">
        <f>"栗晨曦"</f>
        <v>栗晨曦</v>
      </c>
    </row>
    <row r="17" spans="1:4">
      <c r="A17" s="4">
        <v>15</v>
      </c>
      <c r="B17" s="4" t="str">
        <f t="shared" si="0"/>
        <v>50101</v>
      </c>
      <c r="C17" s="4" t="s">
        <v>5</v>
      </c>
      <c r="D17" s="4" t="str">
        <f>"姚蔚然"</f>
        <v>姚蔚然</v>
      </c>
    </row>
    <row r="18" spans="1:4">
      <c r="A18" s="4">
        <v>16</v>
      </c>
      <c r="B18" s="4" t="str">
        <f t="shared" si="0"/>
        <v>50101</v>
      </c>
      <c r="C18" s="4" t="s">
        <v>5</v>
      </c>
      <c r="D18" s="4" t="str">
        <f>"李静宜"</f>
        <v>李静宜</v>
      </c>
    </row>
    <row r="19" spans="1:4">
      <c r="A19" s="4">
        <v>17</v>
      </c>
      <c r="B19" s="4" t="str">
        <f t="shared" si="0"/>
        <v>50101</v>
      </c>
      <c r="C19" s="4" t="s">
        <v>5</v>
      </c>
      <c r="D19" s="4" t="str">
        <f>"闫坤"</f>
        <v>闫坤</v>
      </c>
    </row>
    <row r="20" spans="1:4">
      <c r="A20" s="4">
        <v>18</v>
      </c>
      <c r="B20" s="4" t="str">
        <f t="shared" si="0"/>
        <v>50101</v>
      </c>
      <c r="C20" s="4" t="s">
        <v>5</v>
      </c>
      <c r="D20" s="4" t="str">
        <f>"李婷"</f>
        <v>李婷</v>
      </c>
    </row>
    <row r="21" spans="1:4">
      <c r="A21" s="4">
        <v>19</v>
      </c>
      <c r="B21" s="4" t="str">
        <f t="shared" si="0"/>
        <v>50101</v>
      </c>
      <c r="C21" s="4" t="s">
        <v>5</v>
      </c>
      <c r="D21" s="4" t="str">
        <f>"向丹"</f>
        <v>向丹</v>
      </c>
    </row>
    <row r="22" spans="1:4">
      <c r="A22" s="4">
        <v>20</v>
      </c>
      <c r="B22" s="4" t="str">
        <f t="shared" si="0"/>
        <v>50101</v>
      </c>
      <c r="C22" s="4" t="s">
        <v>5</v>
      </c>
      <c r="D22" s="4" t="str">
        <f>"王紫韵"</f>
        <v>王紫韵</v>
      </c>
    </row>
    <row r="23" spans="1:4">
      <c r="A23" s="4">
        <v>21</v>
      </c>
      <c r="B23" s="4" t="str">
        <f t="shared" si="0"/>
        <v>50101</v>
      </c>
      <c r="C23" s="4" t="s">
        <v>5</v>
      </c>
      <c r="D23" s="4" t="str">
        <f>"沈逸"</f>
        <v>沈逸</v>
      </c>
    </row>
    <row r="24" spans="1:4">
      <c r="A24" s="4">
        <v>22</v>
      </c>
      <c r="B24" s="4" t="str">
        <f t="shared" si="0"/>
        <v>50101</v>
      </c>
      <c r="C24" s="4" t="s">
        <v>5</v>
      </c>
      <c r="D24" s="4" t="str">
        <f>"邢宇"</f>
        <v>邢宇</v>
      </c>
    </row>
    <row r="25" spans="1:4">
      <c r="A25" s="4">
        <v>23</v>
      </c>
      <c r="B25" s="4" t="str">
        <f t="shared" si="0"/>
        <v>50101</v>
      </c>
      <c r="C25" s="4" t="s">
        <v>5</v>
      </c>
      <c r="D25" s="4" t="str">
        <f>"尹可宏"</f>
        <v>尹可宏</v>
      </c>
    </row>
    <row r="26" spans="1:4">
      <c r="A26" s="4">
        <v>24</v>
      </c>
      <c r="B26" s="4" t="str">
        <f t="shared" si="0"/>
        <v>50101</v>
      </c>
      <c r="C26" s="4" t="s">
        <v>5</v>
      </c>
      <c r="D26" s="4" t="str">
        <f>"余秋"</f>
        <v>余秋</v>
      </c>
    </row>
    <row r="27" spans="1:4">
      <c r="A27" s="4">
        <v>25</v>
      </c>
      <c r="B27" s="4" t="str">
        <f t="shared" si="0"/>
        <v>50101</v>
      </c>
      <c r="C27" s="4" t="s">
        <v>5</v>
      </c>
      <c r="D27" s="4" t="str">
        <f>"余晚霞"</f>
        <v>余晚霞</v>
      </c>
    </row>
    <row r="28" spans="1:4">
      <c r="A28" s="4">
        <v>26</v>
      </c>
      <c r="B28" s="4" t="str">
        <f t="shared" si="0"/>
        <v>50101</v>
      </c>
      <c r="C28" s="4" t="s">
        <v>5</v>
      </c>
      <c r="D28" s="4" t="str">
        <f>"余康容"</f>
        <v>余康容</v>
      </c>
    </row>
    <row r="29" spans="1:4">
      <c r="A29" s="4">
        <v>27</v>
      </c>
      <c r="B29" s="4" t="str">
        <f t="shared" si="0"/>
        <v>50101</v>
      </c>
      <c r="C29" s="4" t="s">
        <v>5</v>
      </c>
      <c r="D29" s="4" t="str">
        <f>"高力"</f>
        <v>高力</v>
      </c>
    </row>
    <row r="30" spans="1:4">
      <c r="A30" s="4">
        <v>28</v>
      </c>
      <c r="B30" s="4" t="str">
        <f t="shared" si="0"/>
        <v>50101</v>
      </c>
      <c r="C30" s="4" t="s">
        <v>5</v>
      </c>
      <c r="D30" s="4" t="str">
        <f>"刘学江"</f>
        <v>刘学江</v>
      </c>
    </row>
    <row r="31" spans="1:4">
      <c r="A31" s="4">
        <v>29</v>
      </c>
      <c r="B31" s="4" t="str">
        <f t="shared" si="0"/>
        <v>50101</v>
      </c>
      <c r="C31" s="4" t="s">
        <v>5</v>
      </c>
      <c r="D31" s="4" t="str">
        <f>"郑嫣红"</f>
        <v>郑嫣红</v>
      </c>
    </row>
    <row r="32" spans="1:4">
      <c r="A32" s="4">
        <v>30</v>
      </c>
      <c r="B32" s="4" t="str">
        <f t="shared" si="0"/>
        <v>50101</v>
      </c>
      <c r="C32" s="4" t="s">
        <v>5</v>
      </c>
      <c r="D32" s="4" t="str">
        <f>"谢墨言"</f>
        <v>谢墨言</v>
      </c>
    </row>
    <row r="33" spans="1:4">
      <c r="A33" s="4">
        <v>31</v>
      </c>
      <c r="B33" s="4" t="str">
        <f t="shared" si="0"/>
        <v>50101</v>
      </c>
      <c r="C33" s="4" t="s">
        <v>5</v>
      </c>
      <c r="D33" s="4" t="str">
        <f>"张悦"</f>
        <v>张悦</v>
      </c>
    </row>
    <row r="34" spans="1:4">
      <c r="A34" s="4">
        <v>32</v>
      </c>
      <c r="B34" s="4" t="str">
        <f t="shared" si="0"/>
        <v>50101</v>
      </c>
      <c r="C34" s="4" t="s">
        <v>5</v>
      </c>
      <c r="D34" s="4" t="str">
        <f>"张念念"</f>
        <v>张念念</v>
      </c>
    </row>
    <row r="35" spans="1:4">
      <c r="A35" s="4">
        <v>33</v>
      </c>
      <c r="B35" s="4" t="str">
        <f t="shared" si="0"/>
        <v>50101</v>
      </c>
      <c r="C35" s="4" t="s">
        <v>5</v>
      </c>
      <c r="D35" s="4" t="str">
        <f>"董天文"</f>
        <v>董天文</v>
      </c>
    </row>
    <row r="36" spans="1:4">
      <c r="A36" s="4">
        <v>34</v>
      </c>
      <c r="B36" s="4" t="str">
        <f t="shared" ref="B36:B45" si="1">"50201"</f>
        <v>50201</v>
      </c>
      <c r="C36" s="4" t="s">
        <v>6</v>
      </c>
      <c r="D36" s="4" t="str">
        <f>"苏龙"</f>
        <v>苏龙</v>
      </c>
    </row>
    <row r="37" spans="1:4">
      <c r="A37" s="4">
        <v>35</v>
      </c>
      <c r="B37" s="4" t="str">
        <f t="shared" si="1"/>
        <v>50201</v>
      </c>
      <c r="C37" s="4" t="s">
        <v>6</v>
      </c>
      <c r="D37" s="4" t="str">
        <f>"王成"</f>
        <v>王成</v>
      </c>
    </row>
    <row r="38" spans="1:4">
      <c r="A38" s="4">
        <v>36</v>
      </c>
      <c r="B38" s="4" t="str">
        <f t="shared" si="1"/>
        <v>50201</v>
      </c>
      <c r="C38" s="4" t="s">
        <v>6</v>
      </c>
      <c r="D38" s="4" t="str">
        <f>"赖杨帆"</f>
        <v>赖杨帆</v>
      </c>
    </row>
    <row r="39" spans="1:4">
      <c r="A39" s="4">
        <v>37</v>
      </c>
      <c r="B39" s="4" t="str">
        <f t="shared" si="1"/>
        <v>50201</v>
      </c>
      <c r="C39" s="4" t="s">
        <v>6</v>
      </c>
      <c r="D39" s="4" t="str">
        <f>"陈江川"</f>
        <v>陈江川</v>
      </c>
    </row>
    <row r="40" spans="1:4">
      <c r="A40" s="4">
        <v>38</v>
      </c>
      <c r="B40" s="4" t="str">
        <f t="shared" si="1"/>
        <v>50201</v>
      </c>
      <c r="C40" s="4" t="s">
        <v>6</v>
      </c>
      <c r="D40" s="4" t="str">
        <f>"黄琦"</f>
        <v>黄琦</v>
      </c>
    </row>
    <row r="41" spans="1:4">
      <c r="A41" s="4">
        <v>39</v>
      </c>
      <c r="B41" s="4" t="str">
        <f t="shared" si="1"/>
        <v>50201</v>
      </c>
      <c r="C41" s="4" t="s">
        <v>6</v>
      </c>
      <c r="D41" s="4" t="str">
        <f>"童浩"</f>
        <v>童浩</v>
      </c>
    </row>
    <row r="42" spans="1:4">
      <c r="A42" s="4">
        <v>40</v>
      </c>
      <c r="B42" s="4" t="str">
        <f t="shared" si="1"/>
        <v>50201</v>
      </c>
      <c r="C42" s="4" t="s">
        <v>6</v>
      </c>
      <c r="D42" s="4" t="str">
        <f>"刘岩"</f>
        <v>刘岩</v>
      </c>
    </row>
    <row r="43" spans="1:4">
      <c r="A43" s="4">
        <v>41</v>
      </c>
      <c r="B43" s="4" t="str">
        <f t="shared" si="1"/>
        <v>50201</v>
      </c>
      <c r="C43" s="4" t="s">
        <v>6</v>
      </c>
      <c r="D43" s="4" t="str">
        <f>"汪玉坤"</f>
        <v>汪玉坤</v>
      </c>
    </row>
    <row r="44" spans="1:4">
      <c r="A44" s="4">
        <v>42</v>
      </c>
      <c r="B44" s="4" t="str">
        <f t="shared" si="1"/>
        <v>50201</v>
      </c>
      <c r="C44" s="4" t="s">
        <v>6</v>
      </c>
      <c r="D44" s="4" t="str">
        <f>"唐佳伟"</f>
        <v>唐佳伟</v>
      </c>
    </row>
    <row r="45" spans="1:4">
      <c r="A45" s="4">
        <v>43</v>
      </c>
      <c r="B45" s="4" t="str">
        <f t="shared" si="1"/>
        <v>50201</v>
      </c>
      <c r="C45" s="4" t="s">
        <v>6</v>
      </c>
      <c r="D45" s="4" t="str">
        <f>"王画"</f>
        <v>王画</v>
      </c>
    </row>
    <row r="46" spans="1:4">
      <c r="A46" s="4">
        <v>44</v>
      </c>
      <c r="B46" s="4" t="str">
        <f t="shared" ref="B46:B62" si="2">"50301"</f>
        <v>50301</v>
      </c>
      <c r="C46" s="4" t="s">
        <v>7</v>
      </c>
      <c r="D46" s="4" t="str">
        <f>"向晓月"</f>
        <v>向晓月</v>
      </c>
    </row>
    <row r="47" spans="1:4">
      <c r="A47" s="4">
        <v>45</v>
      </c>
      <c r="B47" s="4" t="str">
        <f t="shared" si="2"/>
        <v>50301</v>
      </c>
      <c r="C47" s="4" t="s">
        <v>7</v>
      </c>
      <c r="D47" s="4" t="str">
        <f>"张赟"</f>
        <v>张赟</v>
      </c>
    </row>
    <row r="48" spans="1:4">
      <c r="A48" s="4">
        <v>46</v>
      </c>
      <c r="B48" s="4" t="str">
        <f t="shared" si="2"/>
        <v>50301</v>
      </c>
      <c r="C48" s="4" t="s">
        <v>7</v>
      </c>
      <c r="D48" s="4" t="str">
        <f>"陈宇晗"</f>
        <v>陈宇晗</v>
      </c>
    </row>
    <row r="49" spans="1:4">
      <c r="A49" s="4">
        <v>47</v>
      </c>
      <c r="B49" s="4" t="str">
        <f t="shared" si="2"/>
        <v>50301</v>
      </c>
      <c r="C49" s="4" t="s">
        <v>7</v>
      </c>
      <c r="D49" s="4" t="str">
        <f>"任佳仪"</f>
        <v>任佳仪</v>
      </c>
    </row>
    <row r="50" spans="1:4">
      <c r="A50" s="4">
        <v>48</v>
      </c>
      <c r="B50" s="4" t="str">
        <f t="shared" si="2"/>
        <v>50301</v>
      </c>
      <c r="C50" s="4" t="s">
        <v>7</v>
      </c>
      <c r="D50" s="4" t="str">
        <f>"黄梦玲"</f>
        <v>黄梦玲</v>
      </c>
    </row>
    <row r="51" spans="1:4">
      <c r="A51" s="4">
        <v>49</v>
      </c>
      <c r="B51" s="4" t="str">
        <f t="shared" si="2"/>
        <v>50301</v>
      </c>
      <c r="C51" s="4" t="s">
        <v>7</v>
      </c>
      <c r="D51" s="4" t="str">
        <f>"孔祥雨"</f>
        <v>孔祥雨</v>
      </c>
    </row>
    <row r="52" spans="1:4">
      <c r="A52" s="4">
        <v>50</v>
      </c>
      <c r="B52" s="4" t="str">
        <f t="shared" si="2"/>
        <v>50301</v>
      </c>
      <c r="C52" s="4" t="s">
        <v>7</v>
      </c>
      <c r="D52" s="4" t="str">
        <f>"王庆"</f>
        <v>王庆</v>
      </c>
    </row>
    <row r="53" spans="1:4">
      <c r="A53" s="4">
        <v>51</v>
      </c>
      <c r="B53" s="4" t="str">
        <f t="shared" si="2"/>
        <v>50301</v>
      </c>
      <c r="C53" s="4" t="s">
        <v>7</v>
      </c>
      <c r="D53" s="4" t="str">
        <f>"王昭华"</f>
        <v>王昭华</v>
      </c>
    </row>
    <row r="54" spans="1:4">
      <c r="A54" s="4">
        <v>52</v>
      </c>
      <c r="B54" s="4" t="str">
        <f t="shared" si="2"/>
        <v>50301</v>
      </c>
      <c r="C54" s="4" t="s">
        <v>7</v>
      </c>
      <c r="D54" s="4" t="str">
        <f>"朱亦凡"</f>
        <v>朱亦凡</v>
      </c>
    </row>
    <row r="55" spans="1:4">
      <c r="A55" s="4">
        <v>53</v>
      </c>
      <c r="B55" s="4" t="str">
        <f t="shared" si="2"/>
        <v>50301</v>
      </c>
      <c r="C55" s="4" t="s">
        <v>7</v>
      </c>
      <c r="D55" s="4" t="str">
        <f>"陈勒成"</f>
        <v>陈勒成</v>
      </c>
    </row>
    <row r="56" spans="1:4">
      <c r="A56" s="4">
        <v>54</v>
      </c>
      <c r="B56" s="4" t="str">
        <f t="shared" si="2"/>
        <v>50301</v>
      </c>
      <c r="C56" s="4" t="s">
        <v>7</v>
      </c>
      <c r="D56" s="4" t="str">
        <f>"郑玉枫"</f>
        <v>郑玉枫</v>
      </c>
    </row>
    <row r="57" spans="1:4">
      <c r="A57" s="4">
        <v>55</v>
      </c>
      <c r="B57" s="4" t="str">
        <f t="shared" si="2"/>
        <v>50301</v>
      </c>
      <c r="C57" s="4" t="s">
        <v>7</v>
      </c>
      <c r="D57" s="4" t="str">
        <f>"何俊"</f>
        <v>何俊</v>
      </c>
    </row>
    <row r="58" spans="1:4">
      <c r="A58" s="4">
        <v>56</v>
      </c>
      <c r="B58" s="4" t="str">
        <f t="shared" si="2"/>
        <v>50301</v>
      </c>
      <c r="C58" s="4" t="s">
        <v>7</v>
      </c>
      <c r="D58" s="4" t="str">
        <f>"张雪雪"</f>
        <v>张雪雪</v>
      </c>
    </row>
    <row r="59" spans="1:4">
      <c r="A59" s="4">
        <v>57</v>
      </c>
      <c r="B59" s="4" t="str">
        <f t="shared" si="2"/>
        <v>50301</v>
      </c>
      <c r="C59" s="4" t="s">
        <v>7</v>
      </c>
      <c r="D59" s="4" t="str">
        <f>"樊玉茹"</f>
        <v>樊玉茹</v>
      </c>
    </row>
    <row r="60" spans="1:4">
      <c r="A60" s="4">
        <v>58</v>
      </c>
      <c r="B60" s="4" t="str">
        <f t="shared" si="2"/>
        <v>50301</v>
      </c>
      <c r="C60" s="4" t="s">
        <v>7</v>
      </c>
      <c r="D60" s="4" t="str">
        <f>"邓凯"</f>
        <v>邓凯</v>
      </c>
    </row>
    <row r="61" spans="1:4">
      <c r="A61" s="4">
        <v>59</v>
      </c>
      <c r="B61" s="4" t="str">
        <f t="shared" si="2"/>
        <v>50301</v>
      </c>
      <c r="C61" s="4" t="s">
        <v>7</v>
      </c>
      <c r="D61" s="4" t="str">
        <f>"杨书香"</f>
        <v>杨书香</v>
      </c>
    </row>
    <row r="62" spans="1:4">
      <c r="A62" s="4">
        <v>60</v>
      </c>
      <c r="B62" s="4" t="str">
        <f t="shared" si="2"/>
        <v>50301</v>
      </c>
      <c r="C62" s="4" t="s">
        <v>7</v>
      </c>
      <c r="D62" s="4" t="str">
        <f>"裴清扬"</f>
        <v>裴清扬</v>
      </c>
    </row>
    <row r="63" spans="1:4">
      <c r="A63" s="4">
        <v>61</v>
      </c>
      <c r="B63" s="4" t="str">
        <f t="shared" ref="B63:B83" si="3">"50302"</f>
        <v>50302</v>
      </c>
      <c r="C63" s="4" t="s">
        <v>7</v>
      </c>
      <c r="D63" s="4" t="str">
        <f>"张子康"</f>
        <v>张子康</v>
      </c>
    </row>
    <row r="64" spans="1:4">
      <c r="A64" s="4">
        <v>62</v>
      </c>
      <c r="B64" s="4" t="str">
        <f t="shared" si="3"/>
        <v>50302</v>
      </c>
      <c r="C64" s="4" t="s">
        <v>7</v>
      </c>
      <c r="D64" s="4" t="str">
        <f>"蔡圆"</f>
        <v>蔡圆</v>
      </c>
    </row>
    <row r="65" spans="1:4">
      <c r="A65" s="4">
        <v>63</v>
      </c>
      <c r="B65" s="4" t="str">
        <f t="shared" si="3"/>
        <v>50302</v>
      </c>
      <c r="C65" s="4" t="s">
        <v>7</v>
      </c>
      <c r="D65" s="4" t="str">
        <f>"吴青山"</f>
        <v>吴青山</v>
      </c>
    </row>
    <row r="66" spans="1:4">
      <c r="A66" s="4">
        <v>64</v>
      </c>
      <c r="B66" s="4" t="str">
        <f t="shared" si="3"/>
        <v>50302</v>
      </c>
      <c r="C66" s="4" t="s">
        <v>7</v>
      </c>
      <c r="D66" s="4" t="str">
        <f>"张睿"</f>
        <v>张睿</v>
      </c>
    </row>
    <row r="67" spans="1:4">
      <c r="A67" s="4">
        <v>65</v>
      </c>
      <c r="B67" s="4" t="str">
        <f t="shared" si="3"/>
        <v>50302</v>
      </c>
      <c r="C67" s="4" t="s">
        <v>7</v>
      </c>
      <c r="D67" s="4" t="str">
        <f>"刘彦君"</f>
        <v>刘彦君</v>
      </c>
    </row>
    <row r="68" spans="1:4">
      <c r="A68" s="4">
        <v>66</v>
      </c>
      <c r="B68" s="4" t="str">
        <f t="shared" si="3"/>
        <v>50302</v>
      </c>
      <c r="C68" s="4" t="s">
        <v>7</v>
      </c>
      <c r="D68" s="4" t="str">
        <f>"何成康"</f>
        <v>何成康</v>
      </c>
    </row>
    <row r="69" spans="1:4">
      <c r="A69" s="4">
        <v>67</v>
      </c>
      <c r="B69" s="4" t="str">
        <f t="shared" si="3"/>
        <v>50302</v>
      </c>
      <c r="C69" s="4" t="s">
        <v>7</v>
      </c>
      <c r="D69" s="4" t="str">
        <f>"王祥"</f>
        <v>王祥</v>
      </c>
    </row>
    <row r="70" spans="1:4">
      <c r="A70" s="4">
        <v>68</v>
      </c>
      <c r="B70" s="4" t="str">
        <f t="shared" si="3"/>
        <v>50302</v>
      </c>
      <c r="C70" s="4" t="s">
        <v>7</v>
      </c>
      <c r="D70" s="4" t="str">
        <f>"陈利民"</f>
        <v>陈利民</v>
      </c>
    </row>
    <row r="71" spans="1:4">
      <c r="A71" s="4">
        <v>69</v>
      </c>
      <c r="B71" s="4" t="str">
        <f t="shared" si="3"/>
        <v>50302</v>
      </c>
      <c r="C71" s="4" t="s">
        <v>7</v>
      </c>
      <c r="D71" s="4" t="str">
        <f>"白雨墨"</f>
        <v>白雨墨</v>
      </c>
    </row>
    <row r="72" spans="1:4">
      <c r="A72" s="4">
        <v>70</v>
      </c>
      <c r="B72" s="4" t="str">
        <f t="shared" si="3"/>
        <v>50302</v>
      </c>
      <c r="C72" s="4" t="s">
        <v>7</v>
      </c>
      <c r="D72" s="4" t="str">
        <f>"马飞洋"</f>
        <v>马飞洋</v>
      </c>
    </row>
    <row r="73" spans="1:4">
      <c r="A73" s="4">
        <v>71</v>
      </c>
      <c r="B73" s="4" t="str">
        <f t="shared" si="3"/>
        <v>50302</v>
      </c>
      <c r="C73" s="4" t="s">
        <v>7</v>
      </c>
      <c r="D73" s="4" t="str">
        <f>"王超"</f>
        <v>王超</v>
      </c>
    </row>
    <row r="74" spans="1:4">
      <c r="A74" s="4">
        <v>72</v>
      </c>
      <c r="B74" s="4" t="str">
        <f t="shared" si="3"/>
        <v>50302</v>
      </c>
      <c r="C74" s="4" t="s">
        <v>7</v>
      </c>
      <c r="D74" s="4" t="str">
        <f>"冉斯遥"</f>
        <v>冉斯遥</v>
      </c>
    </row>
    <row r="75" spans="1:4">
      <c r="A75" s="4">
        <v>73</v>
      </c>
      <c r="B75" s="4" t="str">
        <f t="shared" si="3"/>
        <v>50302</v>
      </c>
      <c r="C75" s="4" t="s">
        <v>7</v>
      </c>
      <c r="D75" s="4" t="str">
        <f>"吴丽晴"</f>
        <v>吴丽晴</v>
      </c>
    </row>
    <row r="76" spans="1:4">
      <c r="A76" s="4">
        <v>74</v>
      </c>
      <c r="B76" s="4" t="str">
        <f t="shared" si="3"/>
        <v>50302</v>
      </c>
      <c r="C76" s="4" t="s">
        <v>7</v>
      </c>
      <c r="D76" s="4" t="str">
        <f>"夏楠"</f>
        <v>夏楠</v>
      </c>
    </row>
    <row r="77" spans="1:4">
      <c r="A77" s="4">
        <v>75</v>
      </c>
      <c r="B77" s="4" t="str">
        <f t="shared" si="3"/>
        <v>50302</v>
      </c>
      <c r="C77" s="4" t="s">
        <v>7</v>
      </c>
      <c r="D77" s="4" t="str">
        <f>"李佳萱"</f>
        <v>李佳萱</v>
      </c>
    </row>
    <row r="78" spans="1:4">
      <c r="A78" s="4">
        <v>76</v>
      </c>
      <c r="B78" s="4" t="str">
        <f t="shared" si="3"/>
        <v>50302</v>
      </c>
      <c r="C78" s="4" t="s">
        <v>7</v>
      </c>
      <c r="D78" s="4" t="str">
        <f>"谭林青"</f>
        <v>谭林青</v>
      </c>
    </row>
    <row r="79" spans="1:4">
      <c r="A79" s="4">
        <v>77</v>
      </c>
      <c r="B79" s="4" t="str">
        <f t="shared" si="3"/>
        <v>50302</v>
      </c>
      <c r="C79" s="4" t="s">
        <v>7</v>
      </c>
      <c r="D79" s="4" t="str">
        <f>"付美容"</f>
        <v>付美容</v>
      </c>
    </row>
    <row r="80" spans="1:4">
      <c r="A80" s="4">
        <v>78</v>
      </c>
      <c r="B80" s="4" t="str">
        <f t="shared" si="3"/>
        <v>50302</v>
      </c>
      <c r="C80" s="4" t="s">
        <v>7</v>
      </c>
      <c r="D80" s="4" t="str">
        <f>"向杰"</f>
        <v>向杰</v>
      </c>
    </row>
    <row r="81" spans="1:4">
      <c r="A81" s="4">
        <v>79</v>
      </c>
      <c r="B81" s="4" t="str">
        <f t="shared" si="3"/>
        <v>50302</v>
      </c>
      <c r="C81" s="4" t="s">
        <v>7</v>
      </c>
      <c r="D81" s="4" t="str">
        <f>"田洪宇"</f>
        <v>田洪宇</v>
      </c>
    </row>
    <row r="82" spans="1:4">
      <c r="A82" s="4">
        <v>80</v>
      </c>
      <c r="B82" s="4" t="str">
        <f t="shared" si="3"/>
        <v>50302</v>
      </c>
      <c r="C82" s="4" t="s">
        <v>7</v>
      </c>
      <c r="D82" s="4" t="str">
        <f>"魏珊珊"</f>
        <v>魏珊珊</v>
      </c>
    </row>
    <row r="83" spans="1:4">
      <c r="A83" s="4">
        <v>81</v>
      </c>
      <c r="B83" s="4" t="str">
        <f t="shared" si="3"/>
        <v>50302</v>
      </c>
      <c r="C83" s="4" t="s">
        <v>7</v>
      </c>
      <c r="D83" s="4" t="str">
        <f>"向宇彤"</f>
        <v>向宇彤</v>
      </c>
    </row>
    <row r="84" spans="1:4">
      <c r="A84" s="4">
        <v>82</v>
      </c>
      <c r="B84" s="4" t="str">
        <f>"50401"</f>
        <v>50401</v>
      </c>
      <c r="C84" s="4" t="s">
        <v>8</v>
      </c>
      <c r="D84" s="4" t="str">
        <f>"徐忠丽"</f>
        <v>徐忠丽</v>
      </c>
    </row>
    <row r="85" spans="1:4">
      <c r="A85" s="4">
        <v>83</v>
      </c>
      <c r="B85" s="4" t="str">
        <f>"50401"</f>
        <v>50401</v>
      </c>
      <c r="C85" s="4" t="s">
        <v>8</v>
      </c>
      <c r="D85" s="4" t="str">
        <f>"谭欢"</f>
        <v>谭欢</v>
      </c>
    </row>
    <row r="86" spans="1:4">
      <c r="A86" s="4">
        <v>84</v>
      </c>
      <c r="B86" s="4" t="str">
        <f>"50402"</f>
        <v>50402</v>
      </c>
      <c r="C86" s="4" t="s">
        <v>8</v>
      </c>
      <c r="D86" s="4" t="str">
        <f>"徐磊"</f>
        <v>徐磊</v>
      </c>
    </row>
    <row r="87" spans="1:4">
      <c r="A87" s="4">
        <v>85</v>
      </c>
      <c r="B87" s="4" t="str">
        <f t="shared" ref="B87:B93" si="4">"50403"</f>
        <v>50403</v>
      </c>
      <c r="C87" s="4" t="s">
        <v>8</v>
      </c>
      <c r="D87" s="4" t="str">
        <f>"汪健"</f>
        <v>汪健</v>
      </c>
    </row>
    <row r="88" spans="1:4">
      <c r="A88" s="4">
        <v>86</v>
      </c>
      <c r="B88" s="4" t="str">
        <f t="shared" si="4"/>
        <v>50403</v>
      </c>
      <c r="C88" s="4" t="s">
        <v>8</v>
      </c>
      <c r="D88" s="4" t="str">
        <f>"肖智东"</f>
        <v>肖智东</v>
      </c>
    </row>
    <row r="89" spans="1:4">
      <c r="A89" s="4">
        <v>87</v>
      </c>
      <c r="B89" s="4" t="str">
        <f t="shared" si="4"/>
        <v>50403</v>
      </c>
      <c r="C89" s="4" t="s">
        <v>8</v>
      </c>
      <c r="D89" s="4" t="str">
        <f>"胡慧杰"</f>
        <v>胡慧杰</v>
      </c>
    </row>
    <row r="90" spans="1:4">
      <c r="A90" s="4">
        <v>88</v>
      </c>
      <c r="B90" s="4" t="str">
        <f t="shared" si="4"/>
        <v>50403</v>
      </c>
      <c r="C90" s="4" t="s">
        <v>8</v>
      </c>
      <c r="D90" s="4" t="str">
        <f>"毕乐"</f>
        <v>毕乐</v>
      </c>
    </row>
    <row r="91" spans="1:4">
      <c r="A91" s="4">
        <v>89</v>
      </c>
      <c r="B91" s="4" t="str">
        <f t="shared" si="4"/>
        <v>50403</v>
      </c>
      <c r="C91" s="4" t="s">
        <v>8</v>
      </c>
      <c r="D91" s="4" t="str">
        <f>"杨雪莲"</f>
        <v>杨雪莲</v>
      </c>
    </row>
    <row r="92" spans="1:4">
      <c r="A92" s="4">
        <v>90</v>
      </c>
      <c r="B92" s="4" t="str">
        <f t="shared" si="4"/>
        <v>50403</v>
      </c>
      <c r="C92" s="4" t="s">
        <v>8</v>
      </c>
      <c r="D92" s="4" t="str">
        <f>"沈洁"</f>
        <v>沈洁</v>
      </c>
    </row>
    <row r="93" spans="1:4">
      <c r="A93" s="4">
        <v>91</v>
      </c>
      <c r="B93" s="4" t="str">
        <f t="shared" si="4"/>
        <v>50403</v>
      </c>
      <c r="C93" s="4" t="s">
        <v>8</v>
      </c>
      <c r="D93" s="4" t="str">
        <f>"王超凡"</f>
        <v>王超凡</v>
      </c>
    </row>
    <row r="94" spans="1:4">
      <c r="A94" s="4">
        <v>92</v>
      </c>
      <c r="B94" s="4" t="str">
        <f t="shared" ref="B94:B98" si="5">"50404"</f>
        <v>50404</v>
      </c>
      <c r="C94" s="4" t="s">
        <v>8</v>
      </c>
      <c r="D94" s="4" t="str">
        <f>"郭沛文"</f>
        <v>郭沛文</v>
      </c>
    </row>
    <row r="95" spans="1:4">
      <c r="A95" s="4">
        <v>93</v>
      </c>
      <c r="B95" s="4" t="str">
        <f t="shared" si="5"/>
        <v>50404</v>
      </c>
      <c r="C95" s="4" t="s">
        <v>8</v>
      </c>
      <c r="D95" s="4" t="str">
        <f>"向唯鸣"</f>
        <v>向唯鸣</v>
      </c>
    </row>
    <row r="96" spans="1:4">
      <c r="A96" s="4">
        <v>94</v>
      </c>
      <c r="B96" s="4" t="str">
        <f t="shared" si="5"/>
        <v>50404</v>
      </c>
      <c r="C96" s="4" t="s">
        <v>8</v>
      </c>
      <c r="D96" s="4" t="str">
        <f>"钟世钰"</f>
        <v>钟世钰</v>
      </c>
    </row>
    <row r="97" spans="1:4">
      <c r="A97" s="4">
        <v>95</v>
      </c>
      <c r="B97" s="4" t="str">
        <f t="shared" si="5"/>
        <v>50404</v>
      </c>
      <c r="C97" s="4" t="s">
        <v>8</v>
      </c>
      <c r="D97" s="4" t="str">
        <f>"吕乐兵"</f>
        <v>吕乐兵</v>
      </c>
    </row>
    <row r="98" spans="1:4">
      <c r="A98" s="4">
        <v>96</v>
      </c>
      <c r="B98" s="4" t="str">
        <f t="shared" si="5"/>
        <v>50404</v>
      </c>
      <c r="C98" s="4" t="s">
        <v>8</v>
      </c>
      <c r="D98" s="4" t="str">
        <f>"肖燕琴"</f>
        <v>肖燕琴</v>
      </c>
    </row>
    <row r="99" spans="1:4">
      <c r="A99" s="4">
        <v>97</v>
      </c>
      <c r="B99" s="4" t="str">
        <f t="shared" ref="B99:B101" si="6">"50405"</f>
        <v>50405</v>
      </c>
      <c r="C99" s="4" t="s">
        <v>8</v>
      </c>
      <c r="D99" s="4" t="str">
        <f>"左姗姗"</f>
        <v>左姗姗</v>
      </c>
    </row>
    <row r="100" spans="1:4">
      <c r="A100" s="4">
        <v>98</v>
      </c>
      <c r="B100" s="4" t="str">
        <f t="shared" si="6"/>
        <v>50405</v>
      </c>
      <c r="C100" s="4" t="s">
        <v>8</v>
      </c>
      <c r="D100" s="4" t="str">
        <f>"曹成虎"</f>
        <v>曹成虎</v>
      </c>
    </row>
    <row r="101" spans="1:4">
      <c r="A101" s="4">
        <v>99</v>
      </c>
      <c r="B101" s="4" t="str">
        <f t="shared" si="6"/>
        <v>50405</v>
      </c>
      <c r="C101" s="4" t="s">
        <v>8</v>
      </c>
      <c r="D101" s="4" t="str">
        <f>"吴豫席"</f>
        <v>吴豫席</v>
      </c>
    </row>
    <row r="102" spans="1:4">
      <c r="A102" s="4">
        <v>100</v>
      </c>
      <c r="B102" s="4" t="str">
        <f>"50406"</f>
        <v>50406</v>
      </c>
      <c r="C102" s="4" t="s">
        <v>8</v>
      </c>
      <c r="D102" s="4" t="str">
        <f>"郭庭熙"</f>
        <v>郭庭熙</v>
      </c>
    </row>
    <row r="103" spans="1:4">
      <c r="A103" s="4">
        <v>101</v>
      </c>
      <c r="B103" s="4" t="str">
        <f>"50406"</f>
        <v>50406</v>
      </c>
      <c r="C103" s="4" t="s">
        <v>8</v>
      </c>
      <c r="D103" s="4" t="str">
        <f>"柯力"</f>
        <v>柯力</v>
      </c>
    </row>
    <row r="104" spans="1:4">
      <c r="A104" s="4">
        <v>102</v>
      </c>
      <c r="B104" s="4" t="str">
        <f t="shared" ref="B104:B107" si="7">"50407"</f>
        <v>50407</v>
      </c>
      <c r="C104" s="4" t="s">
        <v>8</v>
      </c>
      <c r="D104" s="4" t="str">
        <f>"覃孟桃"</f>
        <v>覃孟桃</v>
      </c>
    </row>
    <row r="105" spans="1:4">
      <c r="A105" s="4">
        <v>103</v>
      </c>
      <c r="B105" s="4" t="str">
        <f t="shared" si="7"/>
        <v>50407</v>
      </c>
      <c r="C105" s="4" t="s">
        <v>8</v>
      </c>
      <c r="D105" s="4" t="str">
        <f>"刘友燕"</f>
        <v>刘友燕</v>
      </c>
    </row>
    <row r="106" spans="1:4">
      <c r="A106" s="4">
        <v>104</v>
      </c>
      <c r="B106" s="4" t="str">
        <f t="shared" si="7"/>
        <v>50407</v>
      </c>
      <c r="C106" s="4" t="s">
        <v>8</v>
      </c>
      <c r="D106" s="4" t="str">
        <f>"刘沙沙"</f>
        <v>刘沙沙</v>
      </c>
    </row>
    <row r="107" spans="1:4">
      <c r="A107" s="4">
        <v>105</v>
      </c>
      <c r="B107" s="4" t="str">
        <f t="shared" si="7"/>
        <v>50407</v>
      </c>
      <c r="C107" s="4" t="s">
        <v>8</v>
      </c>
      <c r="D107" s="4" t="str">
        <f>"程妮娜"</f>
        <v>程妮娜</v>
      </c>
    </row>
    <row r="108" spans="1:4">
      <c r="A108" s="4">
        <v>106</v>
      </c>
      <c r="B108" s="4" t="str">
        <f t="shared" ref="B108:B122" si="8">"50501"</f>
        <v>50501</v>
      </c>
      <c r="C108" s="4" t="s">
        <v>9</v>
      </c>
      <c r="D108" s="4" t="str">
        <f>"许慧"</f>
        <v>许慧</v>
      </c>
    </row>
    <row r="109" spans="1:4">
      <c r="A109" s="4">
        <v>107</v>
      </c>
      <c r="B109" s="4" t="str">
        <f t="shared" si="8"/>
        <v>50501</v>
      </c>
      <c r="C109" s="4" t="s">
        <v>9</v>
      </c>
      <c r="D109" s="4" t="str">
        <f>"吴慧"</f>
        <v>吴慧</v>
      </c>
    </row>
    <row r="110" spans="1:4">
      <c r="A110" s="4">
        <v>108</v>
      </c>
      <c r="B110" s="4" t="str">
        <f t="shared" si="8"/>
        <v>50501</v>
      </c>
      <c r="C110" s="4" t="s">
        <v>9</v>
      </c>
      <c r="D110" s="4" t="str">
        <f>"李硕"</f>
        <v>李硕</v>
      </c>
    </row>
    <row r="111" spans="1:4">
      <c r="A111" s="4">
        <v>109</v>
      </c>
      <c r="B111" s="4" t="str">
        <f t="shared" si="8"/>
        <v>50501</v>
      </c>
      <c r="C111" s="4" t="s">
        <v>9</v>
      </c>
      <c r="D111" s="4" t="str">
        <f>"孙丽燕"</f>
        <v>孙丽燕</v>
      </c>
    </row>
    <row r="112" spans="1:4">
      <c r="A112" s="4">
        <v>110</v>
      </c>
      <c r="B112" s="4" t="str">
        <f t="shared" si="8"/>
        <v>50501</v>
      </c>
      <c r="C112" s="4" t="s">
        <v>9</v>
      </c>
      <c r="D112" s="4" t="str">
        <f>"鲁晨彤"</f>
        <v>鲁晨彤</v>
      </c>
    </row>
    <row r="113" spans="1:4">
      <c r="A113" s="4">
        <v>111</v>
      </c>
      <c r="B113" s="4" t="str">
        <f t="shared" si="8"/>
        <v>50501</v>
      </c>
      <c r="C113" s="4" t="s">
        <v>9</v>
      </c>
      <c r="D113" s="4" t="str">
        <f>"彭永康"</f>
        <v>彭永康</v>
      </c>
    </row>
    <row r="114" spans="1:4">
      <c r="A114" s="4">
        <v>112</v>
      </c>
      <c r="B114" s="4" t="str">
        <f t="shared" si="8"/>
        <v>50501</v>
      </c>
      <c r="C114" s="4" t="s">
        <v>9</v>
      </c>
      <c r="D114" s="4" t="str">
        <f>"邓莉霖"</f>
        <v>邓莉霖</v>
      </c>
    </row>
    <row r="115" spans="1:4">
      <c r="A115" s="4">
        <v>113</v>
      </c>
      <c r="B115" s="4" t="str">
        <f t="shared" si="8"/>
        <v>50501</v>
      </c>
      <c r="C115" s="4" t="s">
        <v>9</v>
      </c>
      <c r="D115" s="4" t="str">
        <f>"胡婕"</f>
        <v>胡婕</v>
      </c>
    </row>
    <row r="116" spans="1:4">
      <c r="A116" s="4">
        <v>114</v>
      </c>
      <c r="B116" s="4" t="str">
        <f t="shared" si="8"/>
        <v>50501</v>
      </c>
      <c r="C116" s="4" t="s">
        <v>9</v>
      </c>
      <c r="D116" s="4" t="str">
        <f>"李明哲"</f>
        <v>李明哲</v>
      </c>
    </row>
    <row r="117" spans="1:4">
      <c r="A117" s="4">
        <v>115</v>
      </c>
      <c r="B117" s="4" t="str">
        <f t="shared" si="8"/>
        <v>50501</v>
      </c>
      <c r="C117" s="4" t="s">
        <v>9</v>
      </c>
      <c r="D117" s="4" t="str">
        <f>"张雨微"</f>
        <v>张雨微</v>
      </c>
    </row>
    <row r="118" spans="1:4">
      <c r="A118" s="4">
        <v>116</v>
      </c>
      <c r="B118" s="4" t="str">
        <f t="shared" si="8"/>
        <v>50501</v>
      </c>
      <c r="C118" s="4" t="s">
        <v>9</v>
      </c>
      <c r="D118" s="4" t="str">
        <f>"苗宇婕"</f>
        <v>苗宇婕</v>
      </c>
    </row>
    <row r="119" spans="1:4">
      <c r="A119" s="4">
        <v>117</v>
      </c>
      <c r="B119" s="4" t="str">
        <f t="shared" si="8"/>
        <v>50501</v>
      </c>
      <c r="C119" s="4" t="s">
        <v>9</v>
      </c>
      <c r="D119" s="4" t="str">
        <f>"周容娇"</f>
        <v>周容娇</v>
      </c>
    </row>
    <row r="120" spans="1:4">
      <c r="A120" s="4">
        <v>118</v>
      </c>
      <c r="B120" s="4" t="str">
        <f t="shared" si="8"/>
        <v>50501</v>
      </c>
      <c r="C120" s="4" t="s">
        <v>9</v>
      </c>
      <c r="D120" s="4" t="str">
        <f>"孙振杰"</f>
        <v>孙振杰</v>
      </c>
    </row>
    <row r="121" spans="1:4">
      <c r="A121" s="4">
        <v>119</v>
      </c>
      <c r="B121" s="4" t="str">
        <f t="shared" si="8"/>
        <v>50501</v>
      </c>
      <c r="C121" s="4" t="s">
        <v>9</v>
      </c>
      <c r="D121" s="4" t="str">
        <f>"陈颖"</f>
        <v>陈颖</v>
      </c>
    </row>
    <row r="122" spans="1:4">
      <c r="A122" s="4">
        <v>120</v>
      </c>
      <c r="B122" s="4" t="str">
        <f t="shared" si="8"/>
        <v>50501</v>
      </c>
      <c r="C122" s="4" t="s">
        <v>9</v>
      </c>
      <c r="D122" s="4" t="str">
        <f>"王萍"</f>
        <v>王萍</v>
      </c>
    </row>
    <row r="123" spans="1:4">
      <c r="A123" s="4">
        <v>121</v>
      </c>
      <c r="B123" s="4" t="str">
        <f t="shared" ref="B123:B135" si="9">"50601"</f>
        <v>50601</v>
      </c>
      <c r="C123" s="4" t="s">
        <v>10</v>
      </c>
      <c r="D123" s="4" t="str">
        <f>"石健"</f>
        <v>石健</v>
      </c>
    </row>
    <row r="124" spans="1:4">
      <c r="A124" s="4">
        <v>122</v>
      </c>
      <c r="B124" s="4" t="str">
        <f t="shared" si="9"/>
        <v>50601</v>
      </c>
      <c r="C124" s="4" t="s">
        <v>10</v>
      </c>
      <c r="D124" s="4" t="str">
        <f>"季贺信子"</f>
        <v>季贺信子</v>
      </c>
    </row>
    <row r="125" spans="1:4">
      <c r="A125" s="4">
        <v>123</v>
      </c>
      <c r="B125" s="4" t="str">
        <f t="shared" si="9"/>
        <v>50601</v>
      </c>
      <c r="C125" s="4" t="s">
        <v>10</v>
      </c>
      <c r="D125" s="4" t="str">
        <f>"蒋娟"</f>
        <v>蒋娟</v>
      </c>
    </row>
    <row r="126" spans="1:4">
      <c r="A126" s="4">
        <v>124</v>
      </c>
      <c r="B126" s="4" t="str">
        <f t="shared" si="9"/>
        <v>50601</v>
      </c>
      <c r="C126" s="4" t="s">
        <v>10</v>
      </c>
      <c r="D126" s="4" t="str">
        <f>"唐运芳"</f>
        <v>唐运芳</v>
      </c>
    </row>
    <row r="127" spans="1:4">
      <c r="A127" s="4">
        <v>125</v>
      </c>
      <c r="B127" s="4" t="str">
        <f t="shared" si="9"/>
        <v>50601</v>
      </c>
      <c r="C127" s="4" t="s">
        <v>10</v>
      </c>
      <c r="D127" s="4" t="str">
        <f>"赵纯凤"</f>
        <v>赵纯凤</v>
      </c>
    </row>
    <row r="128" spans="1:4">
      <c r="A128" s="4">
        <v>126</v>
      </c>
      <c r="B128" s="4" t="str">
        <f t="shared" si="9"/>
        <v>50601</v>
      </c>
      <c r="C128" s="4" t="s">
        <v>10</v>
      </c>
      <c r="D128" s="4" t="str">
        <f>"文杰"</f>
        <v>文杰</v>
      </c>
    </row>
    <row r="129" spans="1:4">
      <c r="A129" s="4">
        <v>127</v>
      </c>
      <c r="B129" s="4" t="str">
        <f t="shared" si="9"/>
        <v>50601</v>
      </c>
      <c r="C129" s="4" t="s">
        <v>10</v>
      </c>
      <c r="D129" s="4" t="str">
        <f>"陈雪"</f>
        <v>陈雪</v>
      </c>
    </row>
    <row r="130" spans="1:4">
      <c r="A130" s="4">
        <v>128</v>
      </c>
      <c r="B130" s="4" t="str">
        <f t="shared" si="9"/>
        <v>50601</v>
      </c>
      <c r="C130" s="4" t="s">
        <v>10</v>
      </c>
      <c r="D130" s="4" t="str">
        <f>"梁飞"</f>
        <v>梁飞</v>
      </c>
    </row>
    <row r="131" spans="1:4">
      <c r="A131" s="4">
        <v>129</v>
      </c>
      <c r="B131" s="4" t="str">
        <f t="shared" si="9"/>
        <v>50601</v>
      </c>
      <c r="C131" s="4" t="s">
        <v>10</v>
      </c>
      <c r="D131" s="4" t="str">
        <f>"田杰"</f>
        <v>田杰</v>
      </c>
    </row>
    <row r="132" spans="1:4">
      <c r="A132" s="4">
        <v>130</v>
      </c>
      <c r="B132" s="4" t="str">
        <f t="shared" si="9"/>
        <v>50601</v>
      </c>
      <c r="C132" s="4" t="s">
        <v>10</v>
      </c>
      <c r="D132" s="4" t="str">
        <f>"张承举"</f>
        <v>张承举</v>
      </c>
    </row>
    <row r="133" spans="1:4">
      <c r="A133" s="4">
        <v>131</v>
      </c>
      <c r="B133" s="4" t="str">
        <f t="shared" si="9"/>
        <v>50601</v>
      </c>
      <c r="C133" s="4" t="s">
        <v>10</v>
      </c>
      <c r="D133" s="4" t="str">
        <f>"肖媛媛"</f>
        <v>肖媛媛</v>
      </c>
    </row>
    <row r="134" spans="1:4">
      <c r="A134" s="4">
        <v>132</v>
      </c>
      <c r="B134" s="4" t="str">
        <f t="shared" si="9"/>
        <v>50601</v>
      </c>
      <c r="C134" s="4" t="s">
        <v>10</v>
      </c>
      <c r="D134" s="4" t="str">
        <f>"王雨"</f>
        <v>王雨</v>
      </c>
    </row>
    <row r="135" spans="1:4">
      <c r="A135" s="4">
        <v>133</v>
      </c>
      <c r="B135" s="4" t="str">
        <f t="shared" si="9"/>
        <v>50601</v>
      </c>
      <c r="C135" s="4" t="s">
        <v>10</v>
      </c>
      <c r="D135" s="4" t="str">
        <f>"梁海燕"</f>
        <v>梁海燕</v>
      </c>
    </row>
    <row r="136" spans="1:4">
      <c r="A136" s="4">
        <v>134</v>
      </c>
      <c r="B136" s="4" t="str">
        <f t="shared" ref="B136:B143" si="10">"50602"</f>
        <v>50602</v>
      </c>
      <c r="C136" s="4" t="s">
        <v>10</v>
      </c>
      <c r="D136" s="4" t="str">
        <f>"谢朝阳"</f>
        <v>谢朝阳</v>
      </c>
    </row>
    <row r="137" spans="1:4">
      <c r="A137" s="4">
        <v>135</v>
      </c>
      <c r="B137" s="4" t="str">
        <f t="shared" si="10"/>
        <v>50602</v>
      </c>
      <c r="C137" s="4" t="s">
        <v>10</v>
      </c>
      <c r="D137" s="4" t="str">
        <f>"黄本臣"</f>
        <v>黄本臣</v>
      </c>
    </row>
    <row r="138" spans="1:4">
      <c r="A138" s="4">
        <v>136</v>
      </c>
      <c r="B138" s="4" t="str">
        <f t="shared" si="10"/>
        <v>50602</v>
      </c>
      <c r="C138" s="4" t="s">
        <v>10</v>
      </c>
      <c r="D138" s="4" t="str">
        <f>"朱锐"</f>
        <v>朱锐</v>
      </c>
    </row>
    <row r="139" spans="1:4">
      <c r="A139" s="4">
        <v>137</v>
      </c>
      <c r="B139" s="4" t="str">
        <f t="shared" si="10"/>
        <v>50602</v>
      </c>
      <c r="C139" s="4" t="s">
        <v>10</v>
      </c>
      <c r="D139" s="4" t="str">
        <f>"邓浩天"</f>
        <v>邓浩天</v>
      </c>
    </row>
    <row r="140" spans="1:4">
      <c r="A140" s="4">
        <v>138</v>
      </c>
      <c r="B140" s="4" t="str">
        <f t="shared" si="10"/>
        <v>50602</v>
      </c>
      <c r="C140" s="4" t="s">
        <v>10</v>
      </c>
      <c r="D140" s="4" t="str">
        <f>"任斌斌"</f>
        <v>任斌斌</v>
      </c>
    </row>
    <row r="141" spans="1:4">
      <c r="A141" s="4">
        <v>139</v>
      </c>
      <c r="B141" s="4" t="str">
        <f t="shared" si="10"/>
        <v>50602</v>
      </c>
      <c r="C141" s="4" t="s">
        <v>10</v>
      </c>
      <c r="D141" s="4" t="str">
        <f>"李良哲"</f>
        <v>李良哲</v>
      </c>
    </row>
    <row r="142" spans="1:4">
      <c r="A142" s="4">
        <v>140</v>
      </c>
      <c r="B142" s="4" t="str">
        <f t="shared" si="10"/>
        <v>50602</v>
      </c>
      <c r="C142" s="4" t="s">
        <v>10</v>
      </c>
      <c r="D142" s="4" t="str">
        <f>"黄晓婷"</f>
        <v>黄晓婷</v>
      </c>
    </row>
    <row r="143" spans="1:4">
      <c r="A143" s="4">
        <v>141</v>
      </c>
      <c r="B143" s="4" t="str">
        <f t="shared" si="10"/>
        <v>50602</v>
      </c>
      <c r="C143" s="4" t="s">
        <v>10</v>
      </c>
      <c r="D143" s="4" t="str">
        <f>"陈美君"</f>
        <v>陈美君</v>
      </c>
    </row>
    <row r="144" spans="1:4">
      <c r="A144" s="4">
        <v>142</v>
      </c>
      <c r="B144" s="4" t="str">
        <f t="shared" ref="B144:B185" si="11">"50603"</f>
        <v>50603</v>
      </c>
      <c r="C144" s="4" t="s">
        <v>10</v>
      </c>
      <c r="D144" s="4" t="str">
        <f>"陈娴"</f>
        <v>陈娴</v>
      </c>
    </row>
    <row r="145" spans="1:4">
      <c r="A145" s="4">
        <v>143</v>
      </c>
      <c r="B145" s="4" t="str">
        <f t="shared" si="11"/>
        <v>50603</v>
      </c>
      <c r="C145" s="4" t="s">
        <v>10</v>
      </c>
      <c r="D145" s="4" t="str">
        <f>"李茜"</f>
        <v>李茜</v>
      </c>
    </row>
    <row r="146" spans="1:4">
      <c r="A146" s="4">
        <v>144</v>
      </c>
      <c r="B146" s="4" t="str">
        <f t="shared" si="11"/>
        <v>50603</v>
      </c>
      <c r="C146" s="4" t="s">
        <v>10</v>
      </c>
      <c r="D146" s="4" t="str">
        <f>"雷会芳"</f>
        <v>雷会芳</v>
      </c>
    </row>
    <row r="147" spans="1:4">
      <c r="A147" s="4">
        <v>145</v>
      </c>
      <c r="B147" s="4" t="str">
        <f t="shared" si="11"/>
        <v>50603</v>
      </c>
      <c r="C147" s="4" t="s">
        <v>10</v>
      </c>
      <c r="D147" s="4" t="str">
        <f>"李明姗"</f>
        <v>李明姗</v>
      </c>
    </row>
    <row r="148" spans="1:4">
      <c r="A148" s="4">
        <v>146</v>
      </c>
      <c r="B148" s="4" t="str">
        <f t="shared" si="11"/>
        <v>50603</v>
      </c>
      <c r="C148" s="4" t="s">
        <v>10</v>
      </c>
      <c r="D148" s="4" t="str">
        <f>"冯淼"</f>
        <v>冯淼</v>
      </c>
    </row>
    <row r="149" spans="1:4">
      <c r="A149" s="4">
        <v>147</v>
      </c>
      <c r="B149" s="4" t="str">
        <f t="shared" si="11"/>
        <v>50603</v>
      </c>
      <c r="C149" s="4" t="s">
        <v>10</v>
      </c>
      <c r="D149" s="4" t="str">
        <f>"彭楷岚"</f>
        <v>彭楷岚</v>
      </c>
    </row>
    <row r="150" spans="1:4">
      <c r="A150" s="4">
        <v>148</v>
      </c>
      <c r="B150" s="4" t="str">
        <f t="shared" si="11"/>
        <v>50603</v>
      </c>
      <c r="C150" s="4" t="s">
        <v>10</v>
      </c>
      <c r="D150" s="4" t="str">
        <f>"覃巧雨"</f>
        <v>覃巧雨</v>
      </c>
    </row>
    <row r="151" spans="1:4">
      <c r="A151" s="4">
        <v>149</v>
      </c>
      <c r="B151" s="4" t="str">
        <f t="shared" si="11"/>
        <v>50603</v>
      </c>
      <c r="C151" s="4" t="s">
        <v>10</v>
      </c>
      <c r="D151" s="4" t="str">
        <f>"唐梅萍"</f>
        <v>唐梅萍</v>
      </c>
    </row>
    <row r="152" spans="1:4">
      <c r="A152" s="4">
        <v>150</v>
      </c>
      <c r="B152" s="4" t="str">
        <f t="shared" si="11"/>
        <v>50603</v>
      </c>
      <c r="C152" s="4" t="s">
        <v>10</v>
      </c>
      <c r="D152" s="4" t="str">
        <f>"吴迪"</f>
        <v>吴迪</v>
      </c>
    </row>
    <row r="153" spans="1:4">
      <c r="A153" s="4">
        <v>151</v>
      </c>
      <c r="B153" s="4" t="str">
        <f t="shared" si="11"/>
        <v>50603</v>
      </c>
      <c r="C153" s="4" t="s">
        <v>10</v>
      </c>
      <c r="D153" s="4" t="str">
        <f>"李丹"</f>
        <v>李丹</v>
      </c>
    </row>
    <row r="154" spans="1:4">
      <c r="A154" s="4">
        <v>152</v>
      </c>
      <c r="B154" s="4" t="str">
        <f t="shared" si="11"/>
        <v>50603</v>
      </c>
      <c r="C154" s="4" t="s">
        <v>10</v>
      </c>
      <c r="D154" s="4" t="str">
        <f>"马雪萍"</f>
        <v>马雪萍</v>
      </c>
    </row>
    <row r="155" spans="1:4">
      <c r="A155" s="4">
        <v>153</v>
      </c>
      <c r="B155" s="4" t="str">
        <f t="shared" si="11"/>
        <v>50603</v>
      </c>
      <c r="C155" s="4" t="s">
        <v>10</v>
      </c>
      <c r="D155" s="4" t="str">
        <f>"来诗"</f>
        <v>来诗</v>
      </c>
    </row>
    <row r="156" spans="1:4">
      <c r="A156" s="4">
        <v>154</v>
      </c>
      <c r="B156" s="4" t="str">
        <f t="shared" si="11"/>
        <v>50603</v>
      </c>
      <c r="C156" s="4" t="s">
        <v>10</v>
      </c>
      <c r="D156" s="4" t="str">
        <f>"王俊"</f>
        <v>王俊</v>
      </c>
    </row>
    <row r="157" spans="1:4">
      <c r="A157" s="4">
        <v>155</v>
      </c>
      <c r="B157" s="4" t="str">
        <f t="shared" si="11"/>
        <v>50603</v>
      </c>
      <c r="C157" s="4" t="s">
        <v>10</v>
      </c>
      <c r="D157" s="4" t="str">
        <f>"陈传甫"</f>
        <v>陈传甫</v>
      </c>
    </row>
    <row r="158" spans="1:4">
      <c r="A158" s="4">
        <v>156</v>
      </c>
      <c r="B158" s="4" t="str">
        <f t="shared" si="11"/>
        <v>50603</v>
      </c>
      <c r="C158" s="4" t="s">
        <v>10</v>
      </c>
      <c r="D158" s="4" t="str">
        <f>"张静"</f>
        <v>张静</v>
      </c>
    </row>
    <row r="159" spans="1:4">
      <c r="A159" s="4">
        <v>157</v>
      </c>
      <c r="B159" s="4" t="str">
        <f t="shared" si="11"/>
        <v>50603</v>
      </c>
      <c r="C159" s="4" t="s">
        <v>10</v>
      </c>
      <c r="D159" s="4" t="str">
        <f>"袁嘉黛"</f>
        <v>袁嘉黛</v>
      </c>
    </row>
    <row r="160" spans="1:4">
      <c r="A160" s="4">
        <v>158</v>
      </c>
      <c r="B160" s="4" t="str">
        <f t="shared" si="11"/>
        <v>50603</v>
      </c>
      <c r="C160" s="4" t="s">
        <v>10</v>
      </c>
      <c r="D160" s="4" t="str">
        <f>"舒琴"</f>
        <v>舒琴</v>
      </c>
    </row>
    <row r="161" spans="1:4">
      <c r="A161" s="4">
        <v>159</v>
      </c>
      <c r="B161" s="4" t="str">
        <f t="shared" si="11"/>
        <v>50603</v>
      </c>
      <c r="C161" s="4" t="s">
        <v>10</v>
      </c>
      <c r="D161" s="4" t="str">
        <f>"方圆"</f>
        <v>方圆</v>
      </c>
    </row>
    <row r="162" spans="1:4">
      <c r="A162" s="4">
        <v>160</v>
      </c>
      <c r="B162" s="4" t="str">
        <f t="shared" si="11"/>
        <v>50603</v>
      </c>
      <c r="C162" s="4" t="s">
        <v>10</v>
      </c>
      <c r="D162" s="4" t="str">
        <f>"杨天丽"</f>
        <v>杨天丽</v>
      </c>
    </row>
    <row r="163" spans="1:4">
      <c r="A163" s="4">
        <v>161</v>
      </c>
      <c r="B163" s="4" t="str">
        <f t="shared" si="11"/>
        <v>50603</v>
      </c>
      <c r="C163" s="4" t="s">
        <v>10</v>
      </c>
      <c r="D163" s="4" t="str">
        <f>"罗艳梨"</f>
        <v>罗艳梨</v>
      </c>
    </row>
    <row r="164" spans="1:4">
      <c r="A164" s="4">
        <v>162</v>
      </c>
      <c r="B164" s="4" t="str">
        <f t="shared" si="11"/>
        <v>50603</v>
      </c>
      <c r="C164" s="4" t="s">
        <v>10</v>
      </c>
      <c r="D164" s="4" t="str">
        <f>"秦怡"</f>
        <v>秦怡</v>
      </c>
    </row>
    <row r="165" spans="1:4">
      <c r="A165" s="4">
        <v>163</v>
      </c>
      <c r="B165" s="4" t="str">
        <f t="shared" si="11"/>
        <v>50603</v>
      </c>
      <c r="C165" s="4" t="s">
        <v>10</v>
      </c>
      <c r="D165" s="4" t="str">
        <f>"何开华"</f>
        <v>何开华</v>
      </c>
    </row>
    <row r="166" spans="1:4">
      <c r="A166" s="4">
        <v>164</v>
      </c>
      <c r="B166" s="4" t="str">
        <f t="shared" si="11"/>
        <v>50603</v>
      </c>
      <c r="C166" s="4" t="s">
        <v>10</v>
      </c>
      <c r="D166" s="4" t="str">
        <f>"田梅"</f>
        <v>田梅</v>
      </c>
    </row>
    <row r="167" spans="1:4">
      <c r="A167" s="4">
        <v>165</v>
      </c>
      <c r="B167" s="4" t="str">
        <f t="shared" si="11"/>
        <v>50603</v>
      </c>
      <c r="C167" s="4" t="s">
        <v>10</v>
      </c>
      <c r="D167" s="4" t="str">
        <f>"黄丽娟"</f>
        <v>黄丽娟</v>
      </c>
    </row>
    <row r="168" spans="1:4">
      <c r="A168" s="4">
        <v>166</v>
      </c>
      <c r="B168" s="4" t="str">
        <f t="shared" si="11"/>
        <v>50603</v>
      </c>
      <c r="C168" s="4" t="s">
        <v>10</v>
      </c>
      <c r="D168" s="4" t="str">
        <f>"陈杰丽斯"</f>
        <v>陈杰丽斯</v>
      </c>
    </row>
    <row r="169" spans="1:4">
      <c r="A169" s="4">
        <v>167</v>
      </c>
      <c r="B169" s="4" t="str">
        <f t="shared" si="11"/>
        <v>50603</v>
      </c>
      <c r="C169" s="4" t="s">
        <v>10</v>
      </c>
      <c r="D169" s="4" t="str">
        <f>"郁薇"</f>
        <v>郁薇</v>
      </c>
    </row>
    <row r="170" spans="1:4">
      <c r="A170" s="4">
        <v>168</v>
      </c>
      <c r="B170" s="4" t="str">
        <f t="shared" si="11"/>
        <v>50603</v>
      </c>
      <c r="C170" s="4" t="s">
        <v>10</v>
      </c>
      <c r="D170" s="4" t="str">
        <f>"彭晓萍"</f>
        <v>彭晓萍</v>
      </c>
    </row>
    <row r="171" spans="1:4">
      <c r="A171" s="4">
        <v>169</v>
      </c>
      <c r="B171" s="4" t="str">
        <f t="shared" si="11"/>
        <v>50603</v>
      </c>
      <c r="C171" s="4" t="s">
        <v>10</v>
      </c>
      <c r="D171" s="4" t="str">
        <f>"王雪芹"</f>
        <v>王雪芹</v>
      </c>
    </row>
    <row r="172" spans="1:4">
      <c r="A172" s="4">
        <v>170</v>
      </c>
      <c r="B172" s="4" t="str">
        <f t="shared" si="11"/>
        <v>50603</v>
      </c>
      <c r="C172" s="4" t="s">
        <v>10</v>
      </c>
      <c r="D172" s="4" t="str">
        <f>"许露沥"</f>
        <v>许露沥</v>
      </c>
    </row>
    <row r="173" spans="1:4">
      <c r="A173" s="4">
        <v>171</v>
      </c>
      <c r="B173" s="4" t="str">
        <f t="shared" si="11"/>
        <v>50603</v>
      </c>
      <c r="C173" s="4" t="s">
        <v>10</v>
      </c>
      <c r="D173" s="4" t="str">
        <f>"徐凤"</f>
        <v>徐凤</v>
      </c>
    </row>
    <row r="174" spans="1:4">
      <c r="A174" s="4">
        <v>172</v>
      </c>
      <c r="B174" s="4" t="str">
        <f t="shared" si="11"/>
        <v>50603</v>
      </c>
      <c r="C174" s="4" t="s">
        <v>10</v>
      </c>
      <c r="D174" s="4" t="str">
        <f>"黄桂芳"</f>
        <v>黄桂芳</v>
      </c>
    </row>
    <row r="175" spans="1:4">
      <c r="A175" s="4">
        <v>173</v>
      </c>
      <c r="B175" s="4" t="str">
        <f t="shared" si="11"/>
        <v>50603</v>
      </c>
      <c r="C175" s="4" t="s">
        <v>10</v>
      </c>
      <c r="D175" s="4" t="str">
        <f>"郑慧"</f>
        <v>郑慧</v>
      </c>
    </row>
    <row r="176" spans="1:4">
      <c r="A176" s="4">
        <v>174</v>
      </c>
      <c r="B176" s="4" t="str">
        <f t="shared" si="11"/>
        <v>50603</v>
      </c>
      <c r="C176" s="4" t="s">
        <v>10</v>
      </c>
      <c r="D176" s="4" t="str">
        <f>"罗雨"</f>
        <v>罗雨</v>
      </c>
    </row>
    <row r="177" spans="1:4">
      <c r="A177" s="4">
        <v>175</v>
      </c>
      <c r="B177" s="4" t="str">
        <f t="shared" si="11"/>
        <v>50603</v>
      </c>
      <c r="C177" s="4" t="s">
        <v>10</v>
      </c>
      <c r="D177" s="4" t="str">
        <f>"韩丽莎"</f>
        <v>韩丽莎</v>
      </c>
    </row>
    <row r="178" spans="1:4">
      <c r="A178" s="4">
        <v>176</v>
      </c>
      <c r="B178" s="4" t="str">
        <f t="shared" si="11"/>
        <v>50603</v>
      </c>
      <c r="C178" s="4" t="s">
        <v>10</v>
      </c>
      <c r="D178" s="4" t="str">
        <f>"王银霞"</f>
        <v>王银霞</v>
      </c>
    </row>
    <row r="179" spans="1:4">
      <c r="A179" s="4">
        <v>177</v>
      </c>
      <c r="B179" s="4" t="str">
        <f t="shared" si="11"/>
        <v>50603</v>
      </c>
      <c r="C179" s="4" t="s">
        <v>10</v>
      </c>
      <c r="D179" s="4" t="str">
        <f>"叶天强"</f>
        <v>叶天强</v>
      </c>
    </row>
    <row r="180" spans="1:4">
      <c r="A180" s="4">
        <v>178</v>
      </c>
      <c r="B180" s="4" t="str">
        <f t="shared" si="11"/>
        <v>50603</v>
      </c>
      <c r="C180" s="4" t="s">
        <v>10</v>
      </c>
      <c r="D180" s="4" t="str">
        <f>"吴陈晨"</f>
        <v>吴陈晨</v>
      </c>
    </row>
    <row r="181" spans="1:4">
      <c r="A181" s="4">
        <v>179</v>
      </c>
      <c r="B181" s="4" t="str">
        <f t="shared" si="11"/>
        <v>50603</v>
      </c>
      <c r="C181" s="4" t="s">
        <v>10</v>
      </c>
      <c r="D181" s="4" t="str">
        <f>"徐玥瑶"</f>
        <v>徐玥瑶</v>
      </c>
    </row>
    <row r="182" spans="1:4">
      <c r="A182" s="4">
        <v>180</v>
      </c>
      <c r="B182" s="4" t="str">
        <f t="shared" si="11"/>
        <v>50603</v>
      </c>
      <c r="C182" s="4" t="s">
        <v>10</v>
      </c>
      <c r="D182" s="4" t="str">
        <f>"袁梅岚"</f>
        <v>袁梅岚</v>
      </c>
    </row>
    <row r="183" spans="1:4">
      <c r="A183" s="4">
        <v>181</v>
      </c>
      <c r="B183" s="4" t="str">
        <f t="shared" si="11"/>
        <v>50603</v>
      </c>
      <c r="C183" s="4" t="s">
        <v>10</v>
      </c>
      <c r="D183" s="4" t="str">
        <f>"汤禹茜"</f>
        <v>汤禹茜</v>
      </c>
    </row>
    <row r="184" spans="1:4">
      <c r="A184" s="4">
        <v>182</v>
      </c>
      <c r="B184" s="4" t="str">
        <f t="shared" si="11"/>
        <v>50603</v>
      </c>
      <c r="C184" s="4" t="s">
        <v>10</v>
      </c>
      <c r="D184" s="4" t="str">
        <f>"李晓莹"</f>
        <v>李晓莹</v>
      </c>
    </row>
    <row r="185" spans="1:4">
      <c r="A185" s="4">
        <v>183</v>
      </c>
      <c r="B185" s="4" t="str">
        <f t="shared" si="11"/>
        <v>50603</v>
      </c>
      <c r="C185" s="4" t="s">
        <v>10</v>
      </c>
      <c r="D185" s="4" t="str">
        <f>"王冉"</f>
        <v>王冉</v>
      </c>
    </row>
    <row r="186" spans="1:4">
      <c r="A186" s="4">
        <v>184</v>
      </c>
      <c r="B186" s="4" t="str">
        <f t="shared" ref="B186:B188" si="12">"50604"</f>
        <v>50604</v>
      </c>
      <c r="C186" s="4" t="s">
        <v>10</v>
      </c>
      <c r="D186" s="4" t="str">
        <f>"文迅"</f>
        <v>文迅</v>
      </c>
    </row>
    <row r="187" spans="1:4">
      <c r="A187" s="4">
        <v>185</v>
      </c>
      <c r="B187" s="4" t="str">
        <f t="shared" si="12"/>
        <v>50604</v>
      </c>
      <c r="C187" s="4" t="s">
        <v>10</v>
      </c>
      <c r="D187" s="4" t="str">
        <f>"杨恒"</f>
        <v>杨恒</v>
      </c>
    </row>
    <row r="188" spans="1:4">
      <c r="A188" s="4">
        <v>186</v>
      </c>
      <c r="B188" s="4" t="str">
        <f t="shared" si="12"/>
        <v>50604</v>
      </c>
      <c r="C188" s="4" t="s">
        <v>10</v>
      </c>
      <c r="D188" s="4" t="str">
        <f>"周祎凡"</f>
        <v>周祎凡</v>
      </c>
    </row>
    <row r="189" spans="1:4">
      <c r="A189" s="4">
        <v>187</v>
      </c>
      <c r="B189" s="4" t="str">
        <f t="shared" ref="B189:B197" si="13">"50605"</f>
        <v>50605</v>
      </c>
      <c r="C189" s="4" t="s">
        <v>10</v>
      </c>
      <c r="D189" s="4" t="str">
        <f>"耿聪"</f>
        <v>耿聪</v>
      </c>
    </row>
    <row r="190" spans="1:4">
      <c r="A190" s="4">
        <v>188</v>
      </c>
      <c r="B190" s="4" t="str">
        <f t="shared" si="13"/>
        <v>50605</v>
      </c>
      <c r="C190" s="4" t="s">
        <v>10</v>
      </c>
      <c r="D190" s="4" t="str">
        <f>"李琪"</f>
        <v>李琪</v>
      </c>
    </row>
    <row r="191" spans="1:4">
      <c r="A191" s="4">
        <v>189</v>
      </c>
      <c r="B191" s="4" t="str">
        <f t="shared" si="13"/>
        <v>50605</v>
      </c>
      <c r="C191" s="4" t="s">
        <v>10</v>
      </c>
      <c r="D191" s="4" t="str">
        <f>"罗兴鑫"</f>
        <v>罗兴鑫</v>
      </c>
    </row>
    <row r="192" spans="1:4">
      <c r="A192" s="4">
        <v>190</v>
      </c>
      <c r="B192" s="4" t="str">
        <f t="shared" si="13"/>
        <v>50605</v>
      </c>
      <c r="C192" s="4" t="s">
        <v>10</v>
      </c>
      <c r="D192" s="4" t="str">
        <f>"李道波"</f>
        <v>李道波</v>
      </c>
    </row>
    <row r="193" spans="1:4">
      <c r="A193" s="4">
        <v>191</v>
      </c>
      <c r="B193" s="4" t="str">
        <f t="shared" si="13"/>
        <v>50605</v>
      </c>
      <c r="C193" s="4" t="s">
        <v>10</v>
      </c>
      <c r="D193" s="4" t="str">
        <f>"王蕾"</f>
        <v>王蕾</v>
      </c>
    </row>
    <row r="194" spans="1:4">
      <c r="A194" s="4">
        <v>192</v>
      </c>
      <c r="B194" s="4" t="str">
        <f t="shared" si="13"/>
        <v>50605</v>
      </c>
      <c r="C194" s="4" t="s">
        <v>10</v>
      </c>
      <c r="D194" s="4" t="str">
        <f>"陈孟"</f>
        <v>陈孟</v>
      </c>
    </row>
    <row r="195" spans="1:4">
      <c r="A195" s="4">
        <v>193</v>
      </c>
      <c r="B195" s="4" t="str">
        <f t="shared" si="13"/>
        <v>50605</v>
      </c>
      <c r="C195" s="4" t="s">
        <v>10</v>
      </c>
      <c r="D195" s="4" t="str">
        <f>"王慧"</f>
        <v>王慧</v>
      </c>
    </row>
    <row r="196" spans="1:4">
      <c r="A196" s="4">
        <v>194</v>
      </c>
      <c r="B196" s="4" t="str">
        <f t="shared" si="13"/>
        <v>50605</v>
      </c>
      <c r="C196" s="4" t="s">
        <v>10</v>
      </c>
      <c r="D196" s="4" t="str">
        <f>"周源兴"</f>
        <v>周源兴</v>
      </c>
    </row>
    <row r="197" spans="1:4">
      <c r="A197" s="4">
        <v>195</v>
      </c>
      <c r="B197" s="4" t="str">
        <f t="shared" si="13"/>
        <v>50605</v>
      </c>
      <c r="C197" s="4" t="s">
        <v>10</v>
      </c>
      <c r="D197" s="4" t="str">
        <f>"代克树"</f>
        <v>代克树</v>
      </c>
    </row>
    <row r="198" spans="1:4">
      <c r="A198" s="4">
        <v>196</v>
      </c>
      <c r="B198" s="4" t="str">
        <f t="shared" ref="B198:B211" si="14">"50606"</f>
        <v>50606</v>
      </c>
      <c r="C198" s="4" t="s">
        <v>10</v>
      </c>
      <c r="D198" s="4" t="str">
        <f>"柳为"</f>
        <v>柳为</v>
      </c>
    </row>
    <row r="199" spans="1:4">
      <c r="A199" s="4">
        <v>197</v>
      </c>
      <c r="B199" s="4" t="str">
        <f t="shared" si="14"/>
        <v>50606</v>
      </c>
      <c r="C199" s="4" t="s">
        <v>10</v>
      </c>
      <c r="D199" s="4" t="str">
        <f>"曾雨瑶"</f>
        <v>曾雨瑶</v>
      </c>
    </row>
    <row r="200" spans="1:4">
      <c r="A200" s="4">
        <v>198</v>
      </c>
      <c r="B200" s="4" t="str">
        <f t="shared" si="14"/>
        <v>50606</v>
      </c>
      <c r="C200" s="4" t="s">
        <v>10</v>
      </c>
      <c r="D200" s="4" t="str">
        <f>"袁盛兰"</f>
        <v>袁盛兰</v>
      </c>
    </row>
    <row r="201" spans="1:4">
      <c r="A201" s="4">
        <v>199</v>
      </c>
      <c r="B201" s="4" t="str">
        <f t="shared" si="14"/>
        <v>50606</v>
      </c>
      <c r="C201" s="4" t="s">
        <v>10</v>
      </c>
      <c r="D201" s="4" t="str">
        <f>"肖颖"</f>
        <v>肖颖</v>
      </c>
    </row>
    <row r="202" spans="1:4">
      <c r="A202" s="4">
        <v>200</v>
      </c>
      <c r="B202" s="4" t="str">
        <f t="shared" si="14"/>
        <v>50606</v>
      </c>
      <c r="C202" s="4" t="s">
        <v>10</v>
      </c>
      <c r="D202" s="4" t="str">
        <f>"孙萍璐"</f>
        <v>孙萍璐</v>
      </c>
    </row>
    <row r="203" spans="1:4">
      <c r="A203" s="4">
        <v>201</v>
      </c>
      <c r="B203" s="4" t="str">
        <f t="shared" si="14"/>
        <v>50606</v>
      </c>
      <c r="C203" s="4" t="s">
        <v>10</v>
      </c>
      <c r="D203" s="4" t="str">
        <f>"罗翠荣"</f>
        <v>罗翠荣</v>
      </c>
    </row>
    <row r="204" spans="1:4">
      <c r="A204" s="4">
        <v>202</v>
      </c>
      <c r="B204" s="4" t="str">
        <f t="shared" si="14"/>
        <v>50606</v>
      </c>
      <c r="C204" s="4" t="s">
        <v>10</v>
      </c>
      <c r="D204" s="4" t="str">
        <f>"陈俊"</f>
        <v>陈俊</v>
      </c>
    </row>
    <row r="205" spans="1:4">
      <c r="A205" s="4">
        <v>203</v>
      </c>
      <c r="B205" s="4" t="str">
        <f t="shared" si="14"/>
        <v>50606</v>
      </c>
      <c r="C205" s="4" t="s">
        <v>10</v>
      </c>
      <c r="D205" s="4" t="str">
        <f>"易玉婷"</f>
        <v>易玉婷</v>
      </c>
    </row>
    <row r="206" spans="1:4">
      <c r="A206" s="4">
        <v>204</v>
      </c>
      <c r="B206" s="4" t="str">
        <f t="shared" si="14"/>
        <v>50606</v>
      </c>
      <c r="C206" s="4" t="s">
        <v>10</v>
      </c>
      <c r="D206" s="4" t="str">
        <f>"蔡亲月"</f>
        <v>蔡亲月</v>
      </c>
    </row>
    <row r="207" spans="1:4">
      <c r="A207" s="4">
        <v>205</v>
      </c>
      <c r="B207" s="4" t="str">
        <f t="shared" si="14"/>
        <v>50606</v>
      </c>
      <c r="C207" s="4" t="s">
        <v>10</v>
      </c>
      <c r="D207" s="4" t="str">
        <f>"曹启慧"</f>
        <v>曹启慧</v>
      </c>
    </row>
    <row r="208" spans="1:4">
      <c r="A208" s="4">
        <v>206</v>
      </c>
      <c r="B208" s="4" t="str">
        <f t="shared" si="14"/>
        <v>50606</v>
      </c>
      <c r="C208" s="4" t="s">
        <v>10</v>
      </c>
      <c r="D208" s="4" t="str">
        <f>"马云鹤"</f>
        <v>马云鹤</v>
      </c>
    </row>
    <row r="209" spans="1:4">
      <c r="A209" s="4">
        <v>207</v>
      </c>
      <c r="B209" s="4" t="str">
        <f t="shared" si="14"/>
        <v>50606</v>
      </c>
      <c r="C209" s="4" t="s">
        <v>10</v>
      </c>
      <c r="D209" s="4" t="str">
        <f>"柳希竹"</f>
        <v>柳希竹</v>
      </c>
    </row>
    <row r="210" spans="1:4">
      <c r="A210" s="4">
        <v>208</v>
      </c>
      <c r="B210" s="4" t="str">
        <f t="shared" si="14"/>
        <v>50606</v>
      </c>
      <c r="C210" s="4" t="s">
        <v>10</v>
      </c>
      <c r="D210" s="4" t="str">
        <f>"刘紫莹"</f>
        <v>刘紫莹</v>
      </c>
    </row>
    <row r="211" spans="1:4">
      <c r="A211" s="4">
        <v>209</v>
      </c>
      <c r="B211" s="4" t="str">
        <f t="shared" si="14"/>
        <v>50606</v>
      </c>
      <c r="C211" s="4" t="s">
        <v>10</v>
      </c>
      <c r="D211" s="4" t="str">
        <f>"文玉"</f>
        <v>文玉</v>
      </c>
    </row>
    <row r="212" spans="1:4">
      <c r="A212" s="4">
        <v>210</v>
      </c>
      <c r="B212" s="4" t="str">
        <f t="shared" ref="B212:B218" si="15">"50607"</f>
        <v>50607</v>
      </c>
      <c r="C212" s="4" t="s">
        <v>10</v>
      </c>
      <c r="D212" s="4" t="str">
        <f>"向美玲"</f>
        <v>向美玲</v>
      </c>
    </row>
    <row r="213" spans="1:4">
      <c r="A213" s="4">
        <v>211</v>
      </c>
      <c r="B213" s="4" t="str">
        <f t="shared" si="15"/>
        <v>50607</v>
      </c>
      <c r="C213" s="4" t="s">
        <v>10</v>
      </c>
      <c r="D213" s="4" t="str">
        <f>"王璐瑶"</f>
        <v>王璐瑶</v>
      </c>
    </row>
    <row r="214" spans="1:4">
      <c r="A214" s="4">
        <v>212</v>
      </c>
      <c r="B214" s="4" t="str">
        <f t="shared" si="15"/>
        <v>50607</v>
      </c>
      <c r="C214" s="4" t="s">
        <v>10</v>
      </c>
      <c r="D214" s="4" t="str">
        <f>"伍晓君"</f>
        <v>伍晓君</v>
      </c>
    </row>
    <row r="215" spans="1:4">
      <c r="A215" s="4">
        <v>213</v>
      </c>
      <c r="B215" s="4" t="str">
        <f t="shared" si="15"/>
        <v>50607</v>
      </c>
      <c r="C215" s="4" t="s">
        <v>10</v>
      </c>
      <c r="D215" s="4" t="str">
        <f>"谢文琴"</f>
        <v>谢文琴</v>
      </c>
    </row>
    <row r="216" spans="1:4">
      <c r="A216" s="4">
        <v>214</v>
      </c>
      <c r="B216" s="4" t="str">
        <f t="shared" si="15"/>
        <v>50607</v>
      </c>
      <c r="C216" s="4" t="s">
        <v>10</v>
      </c>
      <c r="D216" s="4" t="str">
        <f>"曾程志"</f>
        <v>曾程志</v>
      </c>
    </row>
    <row r="217" spans="1:4">
      <c r="A217" s="4">
        <v>215</v>
      </c>
      <c r="B217" s="4" t="str">
        <f t="shared" si="15"/>
        <v>50607</v>
      </c>
      <c r="C217" s="4" t="s">
        <v>10</v>
      </c>
      <c r="D217" s="4" t="str">
        <f>"陈欢"</f>
        <v>陈欢</v>
      </c>
    </row>
    <row r="218" spans="1:4">
      <c r="A218" s="4">
        <v>216</v>
      </c>
      <c r="B218" s="4" t="str">
        <f t="shared" si="15"/>
        <v>50607</v>
      </c>
      <c r="C218" s="4" t="s">
        <v>10</v>
      </c>
      <c r="D218" s="4" t="str">
        <f>"龙德爽"</f>
        <v>龙德爽</v>
      </c>
    </row>
    <row r="219" spans="1:4">
      <c r="A219" s="4">
        <v>217</v>
      </c>
      <c r="B219" s="4" t="str">
        <f t="shared" ref="B219:B226" si="16">"50608"</f>
        <v>50608</v>
      </c>
      <c r="C219" s="4" t="s">
        <v>10</v>
      </c>
      <c r="D219" s="4" t="str">
        <f>"吴晓雯"</f>
        <v>吴晓雯</v>
      </c>
    </row>
    <row r="220" spans="1:4">
      <c r="A220" s="4">
        <v>218</v>
      </c>
      <c r="B220" s="4" t="str">
        <f t="shared" si="16"/>
        <v>50608</v>
      </c>
      <c r="C220" s="4" t="s">
        <v>10</v>
      </c>
      <c r="D220" s="4" t="str">
        <f>"曾玉洁"</f>
        <v>曾玉洁</v>
      </c>
    </row>
    <row r="221" spans="1:4">
      <c r="A221" s="4">
        <v>219</v>
      </c>
      <c r="B221" s="4" t="str">
        <f t="shared" si="16"/>
        <v>50608</v>
      </c>
      <c r="C221" s="4" t="s">
        <v>10</v>
      </c>
      <c r="D221" s="4" t="str">
        <f>"何贵华"</f>
        <v>何贵华</v>
      </c>
    </row>
    <row r="222" spans="1:4">
      <c r="A222" s="4">
        <v>220</v>
      </c>
      <c r="B222" s="4" t="str">
        <f t="shared" si="16"/>
        <v>50608</v>
      </c>
      <c r="C222" s="4" t="s">
        <v>10</v>
      </c>
      <c r="D222" s="4" t="str">
        <f>"陶胜阳"</f>
        <v>陶胜阳</v>
      </c>
    </row>
    <row r="223" spans="1:4">
      <c r="A223" s="4">
        <v>221</v>
      </c>
      <c r="B223" s="4" t="str">
        <f t="shared" si="16"/>
        <v>50608</v>
      </c>
      <c r="C223" s="4" t="s">
        <v>10</v>
      </c>
      <c r="D223" s="4" t="str">
        <f>"聂丽君"</f>
        <v>聂丽君</v>
      </c>
    </row>
    <row r="224" spans="1:4">
      <c r="A224" s="4">
        <v>222</v>
      </c>
      <c r="B224" s="4" t="str">
        <f t="shared" si="16"/>
        <v>50608</v>
      </c>
      <c r="C224" s="4" t="s">
        <v>10</v>
      </c>
      <c r="D224" s="4" t="str">
        <f>"张曙"</f>
        <v>张曙</v>
      </c>
    </row>
    <row r="225" spans="1:4">
      <c r="A225" s="4">
        <v>223</v>
      </c>
      <c r="B225" s="4" t="str">
        <f t="shared" si="16"/>
        <v>50608</v>
      </c>
      <c r="C225" s="4" t="s">
        <v>10</v>
      </c>
      <c r="D225" s="4" t="str">
        <f>"熊玉仙"</f>
        <v>熊玉仙</v>
      </c>
    </row>
    <row r="226" spans="1:4">
      <c r="A226" s="4">
        <v>224</v>
      </c>
      <c r="B226" s="4" t="str">
        <f t="shared" si="16"/>
        <v>50608</v>
      </c>
      <c r="C226" s="4" t="s">
        <v>10</v>
      </c>
      <c r="D226" s="4" t="str">
        <f>"郝羽秋"</f>
        <v>郝羽秋</v>
      </c>
    </row>
    <row r="227" spans="1:4">
      <c r="A227" s="4">
        <v>225</v>
      </c>
      <c r="B227" s="4" t="str">
        <f t="shared" ref="B227:B234" si="17">"50701"</f>
        <v>50701</v>
      </c>
      <c r="C227" s="4" t="s">
        <v>11</v>
      </c>
      <c r="D227" s="4" t="str">
        <f>"田进"</f>
        <v>田进</v>
      </c>
    </row>
    <row r="228" spans="1:4">
      <c r="A228" s="4">
        <v>226</v>
      </c>
      <c r="B228" s="4" t="str">
        <f t="shared" si="17"/>
        <v>50701</v>
      </c>
      <c r="C228" s="4" t="s">
        <v>11</v>
      </c>
      <c r="D228" s="4" t="str">
        <f>"郭青"</f>
        <v>郭青</v>
      </c>
    </row>
    <row r="229" spans="1:4">
      <c r="A229" s="4">
        <v>227</v>
      </c>
      <c r="B229" s="4" t="str">
        <f t="shared" si="17"/>
        <v>50701</v>
      </c>
      <c r="C229" s="4" t="s">
        <v>11</v>
      </c>
      <c r="D229" s="4" t="str">
        <f>"张玉凤"</f>
        <v>张玉凤</v>
      </c>
    </row>
    <row r="230" spans="1:4">
      <c r="A230" s="4">
        <v>228</v>
      </c>
      <c r="B230" s="4" t="str">
        <f t="shared" si="17"/>
        <v>50701</v>
      </c>
      <c r="C230" s="4" t="s">
        <v>11</v>
      </c>
      <c r="D230" s="4" t="str">
        <f>"俞明霜"</f>
        <v>俞明霜</v>
      </c>
    </row>
    <row r="231" spans="1:4">
      <c r="A231" s="4">
        <v>229</v>
      </c>
      <c r="B231" s="4" t="str">
        <f t="shared" si="17"/>
        <v>50701</v>
      </c>
      <c r="C231" s="4" t="s">
        <v>11</v>
      </c>
      <c r="D231" s="4" t="str">
        <f>"曹田恬"</f>
        <v>曹田恬</v>
      </c>
    </row>
    <row r="232" spans="1:4">
      <c r="A232" s="4">
        <v>230</v>
      </c>
      <c r="B232" s="4" t="str">
        <f t="shared" si="17"/>
        <v>50701</v>
      </c>
      <c r="C232" s="4" t="s">
        <v>11</v>
      </c>
      <c r="D232" s="4" t="str">
        <f>"余梦婷"</f>
        <v>余梦婷</v>
      </c>
    </row>
    <row r="233" spans="1:4">
      <c r="A233" s="4">
        <v>231</v>
      </c>
      <c r="B233" s="4" t="str">
        <f t="shared" si="17"/>
        <v>50701</v>
      </c>
      <c r="C233" s="4" t="s">
        <v>11</v>
      </c>
      <c r="D233" s="4" t="str">
        <f>"田允"</f>
        <v>田允</v>
      </c>
    </row>
    <row r="234" spans="1:4">
      <c r="A234" s="4">
        <v>232</v>
      </c>
      <c r="B234" s="4" t="str">
        <f t="shared" si="17"/>
        <v>50701</v>
      </c>
      <c r="C234" s="4" t="s">
        <v>11</v>
      </c>
      <c r="D234" s="4" t="str">
        <f>"闵婷"</f>
        <v>闵婷</v>
      </c>
    </row>
    <row r="235" spans="1:4">
      <c r="A235" s="4">
        <v>233</v>
      </c>
      <c r="B235" s="4" t="str">
        <f>"50702"</f>
        <v>50702</v>
      </c>
      <c r="C235" s="4" t="s">
        <v>11</v>
      </c>
      <c r="D235" s="4" t="str">
        <f>"张坤桢"</f>
        <v>张坤桢</v>
      </c>
    </row>
    <row r="236" spans="1:4">
      <c r="A236" s="4">
        <v>234</v>
      </c>
      <c r="B236" s="4" t="str">
        <f>"50702"</f>
        <v>50702</v>
      </c>
      <c r="C236" s="4" t="s">
        <v>11</v>
      </c>
      <c r="D236" s="4" t="str">
        <f>"李丽珠"</f>
        <v>李丽珠</v>
      </c>
    </row>
    <row r="237" spans="1:4">
      <c r="A237" s="4">
        <v>235</v>
      </c>
      <c r="B237" s="4" t="str">
        <f t="shared" ref="B237:B241" si="18">"50703"</f>
        <v>50703</v>
      </c>
      <c r="C237" s="4" t="s">
        <v>11</v>
      </c>
      <c r="D237" s="4" t="str">
        <f>"吴柏威"</f>
        <v>吴柏威</v>
      </c>
    </row>
    <row r="238" spans="1:4">
      <c r="A238" s="4">
        <v>236</v>
      </c>
      <c r="B238" s="4" t="str">
        <f t="shared" si="18"/>
        <v>50703</v>
      </c>
      <c r="C238" s="4" t="s">
        <v>11</v>
      </c>
      <c r="D238" s="4" t="str">
        <f>"郭燕飞"</f>
        <v>郭燕飞</v>
      </c>
    </row>
    <row r="239" spans="1:4">
      <c r="A239" s="4">
        <v>237</v>
      </c>
      <c r="B239" s="4" t="str">
        <f t="shared" si="18"/>
        <v>50703</v>
      </c>
      <c r="C239" s="4" t="s">
        <v>11</v>
      </c>
      <c r="D239" s="4" t="str">
        <f>"李夏梦"</f>
        <v>李夏梦</v>
      </c>
    </row>
    <row r="240" spans="1:4">
      <c r="A240" s="4">
        <v>238</v>
      </c>
      <c r="B240" s="4" t="str">
        <f t="shared" si="18"/>
        <v>50703</v>
      </c>
      <c r="C240" s="4" t="s">
        <v>11</v>
      </c>
      <c r="D240" s="4" t="str">
        <f>"王荣艳"</f>
        <v>王荣艳</v>
      </c>
    </row>
    <row r="241" spans="1:4">
      <c r="A241" s="4">
        <v>239</v>
      </c>
      <c r="B241" s="4" t="str">
        <f t="shared" si="18"/>
        <v>50703</v>
      </c>
      <c r="C241" s="4" t="s">
        <v>11</v>
      </c>
      <c r="D241" s="4" t="str">
        <f>"高芳艳"</f>
        <v>高芳艳</v>
      </c>
    </row>
    <row r="242" spans="1:4">
      <c r="A242" s="4">
        <v>240</v>
      </c>
      <c r="B242" s="4" t="str">
        <f t="shared" ref="B242:B249" si="19">"50704"</f>
        <v>50704</v>
      </c>
      <c r="C242" s="4" t="s">
        <v>11</v>
      </c>
      <c r="D242" s="4" t="str">
        <f>"黎梦蝶"</f>
        <v>黎梦蝶</v>
      </c>
    </row>
    <row r="243" spans="1:4">
      <c r="A243" s="4">
        <v>241</v>
      </c>
      <c r="B243" s="4" t="str">
        <f t="shared" si="19"/>
        <v>50704</v>
      </c>
      <c r="C243" s="4" t="s">
        <v>11</v>
      </c>
      <c r="D243" s="4" t="str">
        <f>"杨佳雨"</f>
        <v>杨佳雨</v>
      </c>
    </row>
    <row r="244" spans="1:4">
      <c r="A244" s="4">
        <v>242</v>
      </c>
      <c r="B244" s="4" t="str">
        <f t="shared" si="19"/>
        <v>50704</v>
      </c>
      <c r="C244" s="4" t="s">
        <v>11</v>
      </c>
      <c r="D244" s="4" t="str">
        <f>"高鹏飞"</f>
        <v>高鹏飞</v>
      </c>
    </row>
    <row r="245" spans="1:4">
      <c r="A245" s="4">
        <v>243</v>
      </c>
      <c r="B245" s="4" t="str">
        <f t="shared" si="19"/>
        <v>50704</v>
      </c>
      <c r="C245" s="4" t="s">
        <v>11</v>
      </c>
      <c r="D245" s="4" t="str">
        <f>"尹小聪"</f>
        <v>尹小聪</v>
      </c>
    </row>
    <row r="246" spans="1:4">
      <c r="A246" s="4">
        <v>244</v>
      </c>
      <c r="B246" s="4" t="str">
        <f t="shared" si="19"/>
        <v>50704</v>
      </c>
      <c r="C246" s="4" t="s">
        <v>11</v>
      </c>
      <c r="D246" s="4" t="str">
        <f>"任玥"</f>
        <v>任玥</v>
      </c>
    </row>
    <row r="247" spans="1:4">
      <c r="A247" s="4">
        <v>245</v>
      </c>
      <c r="B247" s="4" t="str">
        <f t="shared" si="19"/>
        <v>50704</v>
      </c>
      <c r="C247" s="4" t="s">
        <v>11</v>
      </c>
      <c r="D247" s="4" t="str">
        <f>"焦祎琳"</f>
        <v>焦祎琳</v>
      </c>
    </row>
    <row r="248" spans="1:4">
      <c r="A248" s="4">
        <v>246</v>
      </c>
      <c r="B248" s="4" t="str">
        <f t="shared" si="19"/>
        <v>50704</v>
      </c>
      <c r="C248" s="4" t="s">
        <v>11</v>
      </c>
      <c r="D248" s="4" t="str">
        <f>"彭一若谷"</f>
        <v>彭一若谷</v>
      </c>
    </row>
    <row r="249" spans="1:4">
      <c r="A249" s="4">
        <v>247</v>
      </c>
      <c r="B249" s="4" t="str">
        <f t="shared" si="19"/>
        <v>50704</v>
      </c>
      <c r="C249" s="4" t="s">
        <v>11</v>
      </c>
      <c r="D249" s="4" t="str">
        <f>"李广"</f>
        <v>李广</v>
      </c>
    </row>
    <row r="250" spans="1:4">
      <c r="A250" s="4">
        <v>248</v>
      </c>
      <c r="B250" s="4" t="str">
        <f t="shared" ref="B250:B270" si="20">"50705"</f>
        <v>50705</v>
      </c>
      <c r="C250" s="4" t="s">
        <v>11</v>
      </c>
      <c r="D250" s="4" t="str">
        <f>"彭丽"</f>
        <v>彭丽</v>
      </c>
    </row>
    <row r="251" spans="1:4">
      <c r="A251" s="4">
        <v>249</v>
      </c>
      <c r="B251" s="4" t="str">
        <f t="shared" si="20"/>
        <v>50705</v>
      </c>
      <c r="C251" s="4" t="s">
        <v>11</v>
      </c>
      <c r="D251" s="4" t="str">
        <f>"李枝秀"</f>
        <v>李枝秀</v>
      </c>
    </row>
    <row r="252" spans="1:4">
      <c r="A252" s="4">
        <v>250</v>
      </c>
      <c r="B252" s="4" t="str">
        <f t="shared" si="20"/>
        <v>50705</v>
      </c>
      <c r="C252" s="4" t="s">
        <v>11</v>
      </c>
      <c r="D252" s="4" t="str">
        <f>"马静"</f>
        <v>马静</v>
      </c>
    </row>
    <row r="253" spans="1:4">
      <c r="A253" s="4">
        <v>251</v>
      </c>
      <c r="B253" s="4" t="str">
        <f t="shared" si="20"/>
        <v>50705</v>
      </c>
      <c r="C253" s="4" t="s">
        <v>11</v>
      </c>
      <c r="D253" s="4" t="str">
        <f>"谭亚"</f>
        <v>谭亚</v>
      </c>
    </row>
    <row r="254" spans="1:4">
      <c r="A254" s="4">
        <v>252</v>
      </c>
      <c r="B254" s="4" t="str">
        <f t="shared" si="20"/>
        <v>50705</v>
      </c>
      <c r="C254" s="4" t="s">
        <v>11</v>
      </c>
      <c r="D254" s="4" t="str">
        <f>"张礼芳"</f>
        <v>张礼芳</v>
      </c>
    </row>
    <row r="255" spans="1:4">
      <c r="A255" s="4">
        <v>253</v>
      </c>
      <c r="B255" s="4" t="str">
        <f t="shared" si="20"/>
        <v>50705</v>
      </c>
      <c r="C255" s="4" t="s">
        <v>11</v>
      </c>
      <c r="D255" s="4" t="str">
        <f>"刘力霞"</f>
        <v>刘力霞</v>
      </c>
    </row>
    <row r="256" spans="1:4">
      <c r="A256" s="4">
        <v>254</v>
      </c>
      <c r="B256" s="4" t="str">
        <f t="shared" si="20"/>
        <v>50705</v>
      </c>
      <c r="C256" s="4" t="s">
        <v>11</v>
      </c>
      <c r="D256" s="4" t="str">
        <f>"刘美华"</f>
        <v>刘美华</v>
      </c>
    </row>
    <row r="257" spans="1:4">
      <c r="A257" s="4">
        <v>255</v>
      </c>
      <c r="B257" s="4" t="str">
        <f t="shared" si="20"/>
        <v>50705</v>
      </c>
      <c r="C257" s="4" t="s">
        <v>11</v>
      </c>
      <c r="D257" s="4" t="str">
        <f>"刘倩汝"</f>
        <v>刘倩汝</v>
      </c>
    </row>
    <row r="258" spans="1:4">
      <c r="A258" s="4">
        <v>256</v>
      </c>
      <c r="B258" s="4" t="str">
        <f t="shared" si="20"/>
        <v>50705</v>
      </c>
      <c r="C258" s="4" t="s">
        <v>11</v>
      </c>
      <c r="D258" s="4" t="str">
        <f>"赵静"</f>
        <v>赵静</v>
      </c>
    </row>
    <row r="259" spans="1:4">
      <c r="A259" s="4">
        <v>257</v>
      </c>
      <c r="B259" s="4" t="str">
        <f t="shared" si="20"/>
        <v>50705</v>
      </c>
      <c r="C259" s="4" t="s">
        <v>11</v>
      </c>
      <c r="D259" s="4" t="str">
        <f>"方庆慧"</f>
        <v>方庆慧</v>
      </c>
    </row>
    <row r="260" spans="1:4">
      <c r="A260" s="4">
        <v>258</v>
      </c>
      <c r="B260" s="4" t="str">
        <f t="shared" si="20"/>
        <v>50705</v>
      </c>
      <c r="C260" s="4" t="s">
        <v>11</v>
      </c>
      <c r="D260" s="4" t="str">
        <f>"刘晓玲"</f>
        <v>刘晓玲</v>
      </c>
    </row>
    <row r="261" spans="1:4">
      <c r="A261" s="4">
        <v>259</v>
      </c>
      <c r="B261" s="4" t="str">
        <f t="shared" si="20"/>
        <v>50705</v>
      </c>
      <c r="C261" s="4" t="s">
        <v>11</v>
      </c>
      <c r="D261" s="4" t="str">
        <f>"梁庆年"</f>
        <v>梁庆年</v>
      </c>
    </row>
    <row r="262" spans="1:4">
      <c r="A262" s="4">
        <v>260</v>
      </c>
      <c r="B262" s="4" t="str">
        <f t="shared" si="20"/>
        <v>50705</v>
      </c>
      <c r="C262" s="4" t="s">
        <v>11</v>
      </c>
      <c r="D262" s="4" t="str">
        <f>"钟雨涵"</f>
        <v>钟雨涵</v>
      </c>
    </row>
    <row r="263" spans="1:4">
      <c r="A263" s="4">
        <v>261</v>
      </c>
      <c r="B263" s="4" t="str">
        <f t="shared" si="20"/>
        <v>50705</v>
      </c>
      <c r="C263" s="4" t="s">
        <v>11</v>
      </c>
      <c r="D263" s="4" t="str">
        <f>"胡凌燕"</f>
        <v>胡凌燕</v>
      </c>
    </row>
    <row r="264" spans="1:4">
      <c r="A264" s="4">
        <v>262</v>
      </c>
      <c r="B264" s="4" t="str">
        <f t="shared" si="20"/>
        <v>50705</v>
      </c>
      <c r="C264" s="4" t="s">
        <v>11</v>
      </c>
      <c r="D264" s="4" t="str">
        <f>"高华"</f>
        <v>高华</v>
      </c>
    </row>
    <row r="265" spans="1:4">
      <c r="A265" s="4">
        <v>263</v>
      </c>
      <c r="B265" s="4" t="str">
        <f t="shared" si="20"/>
        <v>50705</v>
      </c>
      <c r="C265" s="4" t="s">
        <v>11</v>
      </c>
      <c r="D265" s="4" t="str">
        <f>"杨鑫"</f>
        <v>杨鑫</v>
      </c>
    </row>
    <row r="266" spans="1:4">
      <c r="A266" s="4">
        <v>264</v>
      </c>
      <c r="B266" s="4" t="str">
        <f t="shared" si="20"/>
        <v>50705</v>
      </c>
      <c r="C266" s="4" t="s">
        <v>11</v>
      </c>
      <c r="D266" s="4" t="str">
        <f>"曹月"</f>
        <v>曹月</v>
      </c>
    </row>
    <row r="267" spans="1:4">
      <c r="A267" s="4">
        <v>265</v>
      </c>
      <c r="B267" s="4" t="str">
        <f t="shared" si="20"/>
        <v>50705</v>
      </c>
      <c r="C267" s="4" t="s">
        <v>11</v>
      </c>
      <c r="D267" s="4" t="str">
        <f>"蒋福英"</f>
        <v>蒋福英</v>
      </c>
    </row>
    <row r="268" spans="1:4">
      <c r="A268" s="4">
        <v>266</v>
      </c>
      <c r="B268" s="4" t="str">
        <f t="shared" si="20"/>
        <v>50705</v>
      </c>
      <c r="C268" s="4" t="s">
        <v>11</v>
      </c>
      <c r="D268" s="4" t="str">
        <f>"时延玲"</f>
        <v>时延玲</v>
      </c>
    </row>
    <row r="269" spans="1:4">
      <c r="A269" s="4">
        <v>267</v>
      </c>
      <c r="B269" s="4" t="str">
        <f t="shared" si="20"/>
        <v>50705</v>
      </c>
      <c r="C269" s="4" t="s">
        <v>11</v>
      </c>
      <c r="D269" s="4" t="str">
        <f>"谢学婧"</f>
        <v>谢学婧</v>
      </c>
    </row>
    <row r="270" spans="1:4">
      <c r="A270" s="4">
        <v>268</v>
      </c>
      <c r="B270" s="4" t="str">
        <f t="shared" si="20"/>
        <v>50705</v>
      </c>
      <c r="C270" s="4" t="s">
        <v>11</v>
      </c>
      <c r="D270" s="4" t="str">
        <f>"赖红红"</f>
        <v>赖红红</v>
      </c>
    </row>
    <row r="271" spans="1:4">
      <c r="A271" s="4">
        <v>269</v>
      </c>
      <c r="B271" s="4" t="str">
        <f t="shared" ref="B271:B284" si="21">"50706"</f>
        <v>50706</v>
      </c>
      <c r="C271" s="4" t="s">
        <v>11</v>
      </c>
      <c r="D271" s="4" t="str">
        <f>"陈玉芳"</f>
        <v>陈玉芳</v>
      </c>
    </row>
    <row r="272" spans="1:4">
      <c r="A272" s="4">
        <v>270</v>
      </c>
      <c r="B272" s="4" t="str">
        <f t="shared" si="21"/>
        <v>50706</v>
      </c>
      <c r="C272" s="4" t="s">
        <v>11</v>
      </c>
      <c r="D272" s="4" t="str">
        <f>"刘玉玲"</f>
        <v>刘玉玲</v>
      </c>
    </row>
    <row r="273" spans="1:4">
      <c r="A273" s="4">
        <v>271</v>
      </c>
      <c r="B273" s="4" t="str">
        <f t="shared" si="21"/>
        <v>50706</v>
      </c>
      <c r="C273" s="4" t="s">
        <v>11</v>
      </c>
      <c r="D273" s="4" t="str">
        <f>"覃锋"</f>
        <v>覃锋</v>
      </c>
    </row>
    <row r="274" spans="1:4">
      <c r="A274" s="4">
        <v>272</v>
      </c>
      <c r="B274" s="4" t="str">
        <f t="shared" si="21"/>
        <v>50706</v>
      </c>
      <c r="C274" s="4" t="s">
        <v>11</v>
      </c>
      <c r="D274" s="4" t="str">
        <f>"刘林利"</f>
        <v>刘林利</v>
      </c>
    </row>
    <row r="275" spans="1:4">
      <c r="A275" s="4">
        <v>273</v>
      </c>
      <c r="B275" s="4" t="str">
        <f t="shared" si="21"/>
        <v>50706</v>
      </c>
      <c r="C275" s="4" t="s">
        <v>11</v>
      </c>
      <c r="D275" s="4" t="str">
        <f>"杨耀辉"</f>
        <v>杨耀辉</v>
      </c>
    </row>
    <row r="276" spans="1:4">
      <c r="A276" s="4">
        <v>274</v>
      </c>
      <c r="B276" s="4" t="str">
        <f t="shared" si="21"/>
        <v>50706</v>
      </c>
      <c r="C276" s="4" t="s">
        <v>11</v>
      </c>
      <c r="D276" s="4" t="str">
        <f>"程真"</f>
        <v>程真</v>
      </c>
    </row>
    <row r="277" spans="1:4">
      <c r="A277" s="4">
        <v>275</v>
      </c>
      <c r="B277" s="4" t="str">
        <f t="shared" si="21"/>
        <v>50706</v>
      </c>
      <c r="C277" s="4" t="s">
        <v>11</v>
      </c>
      <c r="D277" s="4" t="str">
        <f>"张军"</f>
        <v>张军</v>
      </c>
    </row>
    <row r="278" spans="1:4">
      <c r="A278" s="4">
        <v>276</v>
      </c>
      <c r="B278" s="4" t="str">
        <f t="shared" si="21"/>
        <v>50706</v>
      </c>
      <c r="C278" s="4" t="s">
        <v>11</v>
      </c>
      <c r="D278" s="4" t="str">
        <f>"王宏"</f>
        <v>王宏</v>
      </c>
    </row>
    <row r="279" spans="1:4">
      <c r="A279" s="4">
        <v>277</v>
      </c>
      <c r="B279" s="4" t="str">
        <f t="shared" si="21"/>
        <v>50706</v>
      </c>
      <c r="C279" s="4" t="s">
        <v>11</v>
      </c>
      <c r="D279" s="4" t="str">
        <f>"吴杰"</f>
        <v>吴杰</v>
      </c>
    </row>
    <row r="280" spans="1:4">
      <c r="A280" s="4">
        <v>278</v>
      </c>
      <c r="B280" s="4" t="str">
        <f t="shared" si="21"/>
        <v>50706</v>
      </c>
      <c r="C280" s="4" t="s">
        <v>11</v>
      </c>
      <c r="D280" s="4" t="str">
        <f>"洪妍"</f>
        <v>洪妍</v>
      </c>
    </row>
    <row r="281" spans="1:4">
      <c r="A281" s="4">
        <v>279</v>
      </c>
      <c r="B281" s="4" t="str">
        <f t="shared" si="21"/>
        <v>50706</v>
      </c>
      <c r="C281" s="4" t="s">
        <v>11</v>
      </c>
      <c r="D281" s="4" t="str">
        <f>"江明山"</f>
        <v>江明山</v>
      </c>
    </row>
    <row r="282" spans="1:4">
      <c r="A282" s="4">
        <v>280</v>
      </c>
      <c r="B282" s="4" t="str">
        <f t="shared" si="21"/>
        <v>50706</v>
      </c>
      <c r="C282" s="4" t="s">
        <v>11</v>
      </c>
      <c r="D282" s="4" t="str">
        <f>"占育奇"</f>
        <v>占育奇</v>
      </c>
    </row>
    <row r="283" spans="1:4">
      <c r="A283" s="4">
        <v>281</v>
      </c>
      <c r="B283" s="4" t="str">
        <f t="shared" si="21"/>
        <v>50706</v>
      </c>
      <c r="C283" s="4" t="s">
        <v>11</v>
      </c>
      <c r="D283" s="4" t="str">
        <f>"李玉和"</f>
        <v>李玉和</v>
      </c>
    </row>
    <row r="284" spans="1:4">
      <c r="A284" s="4">
        <v>282</v>
      </c>
      <c r="B284" s="4" t="str">
        <f t="shared" si="21"/>
        <v>50706</v>
      </c>
      <c r="C284" s="4" t="s">
        <v>11</v>
      </c>
      <c r="D284" s="4" t="str">
        <f>"章杨昕"</f>
        <v>章杨昕</v>
      </c>
    </row>
    <row r="285" spans="1:4">
      <c r="A285" s="4">
        <v>283</v>
      </c>
      <c r="B285" s="4" t="str">
        <f t="shared" ref="B285:B289" si="22">"50801"</f>
        <v>50801</v>
      </c>
      <c r="C285" s="4" t="s">
        <v>12</v>
      </c>
      <c r="D285" s="4" t="str">
        <f>"陈巧"</f>
        <v>陈巧</v>
      </c>
    </row>
    <row r="286" spans="1:4">
      <c r="A286" s="4">
        <v>284</v>
      </c>
      <c r="B286" s="4" t="str">
        <f t="shared" si="22"/>
        <v>50801</v>
      </c>
      <c r="C286" s="4" t="s">
        <v>12</v>
      </c>
      <c r="D286" s="4" t="str">
        <f>"毛文杰"</f>
        <v>毛文杰</v>
      </c>
    </row>
    <row r="287" spans="1:4">
      <c r="A287" s="4">
        <v>285</v>
      </c>
      <c r="B287" s="4" t="str">
        <f t="shared" si="22"/>
        <v>50801</v>
      </c>
      <c r="C287" s="4" t="s">
        <v>12</v>
      </c>
      <c r="D287" s="4" t="str">
        <f>"秦前伟"</f>
        <v>秦前伟</v>
      </c>
    </row>
    <row r="288" spans="1:4">
      <c r="A288" s="4">
        <v>286</v>
      </c>
      <c r="B288" s="4" t="str">
        <f t="shared" si="22"/>
        <v>50801</v>
      </c>
      <c r="C288" s="4" t="s">
        <v>12</v>
      </c>
      <c r="D288" s="4" t="str">
        <f>"谭昌磊"</f>
        <v>谭昌磊</v>
      </c>
    </row>
    <row r="289" spans="1:4">
      <c r="A289" s="4">
        <v>287</v>
      </c>
      <c r="B289" s="4" t="str">
        <f t="shared" si="22"/>
        <v>50801</v>
      </c>
      <c r="C289" s="4" t="s">
        <v>12</v>
      </c>
      <c r="D289" s="4" t="str">
        <f>"金友程"</f>
        <v>金友程</v>
      </c>
    </row>
    <row r="290" spans="1:4">
      <c r="A290" s="4">
        <v>288</v>
      </c>
      <c r="B290" s="4" t="str">
        <f t="shared" ref="B290:B303" si="23">"50901"</f>
        <v>50901</v>
      </c>
      <c r="C290" s="4" t="s">
        <v>13</v>
      </c>
      <c r="D290" s="4" t="str">
        <f>"金天"</f>
        <v>金天</v>
      </c>
    </row>
    <row r="291" spans="1:4">
      <c r="A291" s="4">
        <v>289</v>
      </c>
      <c r="B291" s="4" t="str">
        <f t="shared" si="23"/>
        <v>50901</v>
      </c>
      <c r="C291" s="4" t="s">
        <v>13</v>
      </c>
      <c r="D291" s="4" t="str">
        <f>"蒋文雅"</f>
        <v>蒋文雅</v>
      </c>
    </row>
    <row r="292" spans="1:4">
      <c r="A292" s="4">
        <v>290</v>
      </c>
      <c r="B292" s="4" t="str">
        <f t="shared" si="23"/>
        <v>50901</v>
      </c>
      <c r="C292" s="4" t="s">
        <v>13</v>
      </c>
      <c r="D292" s="4" t="str">
        <f>"沈瑞"</f>
        <v>沈瑞</v>
      </c>
    </row>
    <row r="293" spans="1:4">
      <c r="A293" s="4">
        <v>291</v>
      </c>
      <c r="B293" s="4" t="str">
        <f t="shared" si="23"/>
        <v>50901</v>
      </c>
      <c r="C293" s="4" t="s">
        <v>13</v>
      </c>
      <c r="D293" s="4" t="str">
        <f>"姚曼"</f>
        <v>姚曼</v>
      </c>
    </row>
    <row r="294" spans="1:4">
      <c r="A294" s="4">
        <v>292</v>
      </c>
      <c r="B294" s="4" t="str">
        <f t="shared" si="23"/>
        <v>50901</v>
      </c>
      <c r="C294" s="4" t="s">
        <v>13</v>
      </c>
      <c r="D294" s="4" t="str">
        <f>"邹乐旺"</f>
        <v>邹乐旺</v>
      </c>
    </row>
    <row r="295" spans="1:4">
      <c r="A295" s="4">
        <v>293</v>
      </c>
      <c r="B295" s="4" t="str">
        <f t="shared" si="23"/>
        <v>50901</v>
      </c>
      <c r="C295" s="4" t="s">
        <v>13</v>
      </c>
      <c r="D295" s="4" t="str">
        <f>"杨海宽"</f>
        <v>杨海宽</v>
      </c>
    </row>
    <row r="296" spans="1:4">
      <c r="A296" s="4">
        <v>294</v>
      </c>
      <c r="B296" s="4" t="str">
        <f t="shared" si="23"/>
        <v>50901</v>
      </c>
      <c r="C296" s="4" t="s">
        <v>13</v>
      </c>
      <c r="D296" s="4" t="str">
        <f>"曾云川"</f>
        <v>曾云川</v>
      </c>
    </row>
    <row r="297" spans="1:4">
      <c r="A297" s="4">
        <v>295</v>
      </c>
      <c r="B297" s="4" t="str">
        <f t="shared" si="23"/>
        <v>50901</v>
      </c>
      <c r="C297" s="4" t="s">
        <v>13</v>
      </c>
      <c r="D297" s="4" t="str">
        <f>"代维宇"</f>
        <v>代维宇</v>
      </c>
    </row>
    <row r="298" spans="1:4">
      <c r="A298" s="4">
        <v>296</v>
      </c>
      <c r="B298" s="4" t="str">
        <f t="shared" si="23"/>
        <v>50901</v>
      </c>
      <c r="C298" s="4" t="s">
        <v>13</v>
      </c>
      <c r="D298" s="4" t="str">
        <f>"张平"</f>
        <v>张平</v>
      </c>
    </row>
    <row r="299" spans="1:4">
      <c r="A299" s="4">
        <v>297</v>
      </c>
      <c r="B299" s="4" t="str">
        <f t="shared" si="23"/>
        <v>50901</v>
      </c>
      <c r="C299" s="4" t="s">
        <v>13</v>
      </c>
      <c r="D299" s="4" t="str">
        <f>"全程"</f>
        <v>全程</v>
      </c>
    </row>
    <row r="300" spans="1:4">
      <c r="A300" s="4">
        <v>298</v>
      </c>
      <c r="B300" s="4" t="str">
        <f t="shared" si="23"/>
        <v>50901</v>
      </c>
      <c r="C300" s="4" t="s">
        <v>13</v>
      </c>
      <c r="D300" s="4" t="str">
        <f>"万子峰"</f>
        <v>万子峰</v>
      </c>
    </row>
    <row r="301" spans="1:4">
      <c r="A301" s="4">
        <v>299</v>
      </c>
      <c r="B301" s="4" t="str">
        <f t="shared" si="23"/>
        <v>50901</v>
      </c>
      <c r="C301" s="4" t="s">
        <v>13</v>
      </c>
      <c r="D301" s="4" t="str">
        <f>"成家礼"</f>
        <v>成家礼</v>
      </c>
    </row>
    <row r="302" spans="1:4">
      <c r="A302" s="4">
        <v>300</v>
      </c>
      <c r="B302" s="4" t="str">
        <f t="shared" si="23"/>
        <v>50901</v>
      </c>
      <c r="C302" s="4" t="s">
        <v>13</v>
      </c>
      <c r="D302" s="4" t="str">
        <f>"许妍"</f>
        <v>许妍</v>
      </c>
    </row>
    <row r="303" spans="1:4">
      <c r="A303" s="4">
        <v>301</v>
      </c>
      <c r="B303" s="4" t="str">
        <f t="shared" si="23"/>
        <v>50901</v>
      </c>
      <c r="C303" s="4" t="s">
        <v>13</v>
      </c>
      <c r="D303" s="4" t="str">
        <f>"杜思思"</f>
        <v>杜思思</v>
      </c>
    </row>
    <row r="304" spans="1:4">
      <c r="A304" s="4">
        <v>302</v>
      </c>
      <c r="B304" s="4" t="str">
        <f t="shared" ref="B304:B331" si="24">"51001"</f>
        <v>51001</v>
      </c>
      <c r="C304" s="4" t="s">
        <v>14</v>
      </c>
      <c r="D304" s="4" t="str">
        <f>"余姗姗"</f>
        <v>余姗姗</v>
      </c>
    </row>
    <row r="305" spans="1:4">
      <c r="A305" s="4">
        <v>303</v>
      </c>
      <c r="B305" s="4" t="str">
        <f t="shared" si="24"/>
        <v>51001</v>
      </c>
      <c r="C305" s="4" t="s">
        <v>14</v>
      </c>
      <c r="D305" s="4" t="str">
        <f>"陈永海"</f>
        <v>陈永海</v>
      </c>
    </row>
    <row r="306" spans="1:4">
      <c r="A306" s="4">
        <v>304</v>
      </c>
      <c r="B306" s="4" t="str">
        <f t="shared" si="24"/>
        <v>51001</v>
      </c>
      <c r="C306" s="4" t="s">
        <v>14</v>
      </c>
      <c r="D306" s="4" t="str">
        <f>"马金凤"</f>
        <v>马金凤</v>
      </c>
    </row>
    <row r="307" spans="1:4">
      <c r="A307" s="4">
        <v>305</v>
      </c>
      <c r="B307" s="4" t="str">
        <f t="shared" si="24"/>
        <v>51001</v>
      </c>
      <c r="C307" s="4" t="s">
        <v>14</v>
      </c>
      <c r="D307" s="4" t="str">
        <f>"唐晓链"</f>
        <v>唐晓链</v>
      </c>
    </row>
    <row r="308" spans="1:4">
      <c r="A308" s="4">
        <v>306</v>
      </c>
      <c r="B308" s="4" t="str">
        <f t="shared" si="24"/>
        <v>51001</v>
      </c>
      <c r="C308" s="4" t="s">
        <v>14</v>
      </c>
      <c r="D308" s="4" t="str">
        <f>"杨饶鼎"</f>
        <v>杨饶鼎</v>
      </c>
    </row>
    <row r="309" spans="1:4">
      <c r="A309" s="4">
        <v>307</v>
      </c>
      <c r="B309" s="4" t="str">
        <f t="shared" si="24"/>
        <v>51001</v>
      </c>
      <c r="C309" s="4" t="s">
        <v>14</v>
      </c>
      <c r="D309" s="4" t="str">
        <f>"邓德飞"</f>
        <v>邓德飞</v>
      </c>
    </row>
    <row r="310" spans="1:4">
      <c r="A310" s="4">
        <v>308</v>
      </c>
      <c r="B310" s="4" t="str">
        <f t="shared" si="24"/>
        <v>51001</v>
      </c>
      <c r="C310" s="4" t="s">
        <v>14</v>
      </c>
      <c r="D310" s="4" t="str">
        <f>"刘世举"</f>
        <v>刘世举</v>
      </c>
    </row>
    <row r="311" spans="1:4">
      <c r="A311" s="4">
        <v>309</v>
      </c>
      <c r="B311" s="4" t="str">
        <f t="shared" si="24"/>
        <v>51001</v>
      </c>
      <c r="C311" s="4" t="s">
        <v>14</v>
      </c>
      <c r="D311" s="4" t="str">
        <f>"林齐"</f>
        <v>林齐</v>
      </c>
    </row>
    <row r="312" spans="1:4">
      <c r="A312" s="4">
        <v>310</v>
      </c>
      <c r="B312" s="4" t="str">
        <f t="shared" si="24"/>
        <v>51001</v>
      </c>
      <c r="C312" s="4" t="s">
        <v>14</v>
      </c>
      <c r="D312" s="4" t="str">
        <f>"孙文郁"</f>
        <v>孙文郁</v>
      </c>
    </row>
    <row r="313" spans="1:4">
      <c r="A313" s="4">
        <v>311</v>
      </c>
      <c r="B313" s="4" t="str">
        <f t="shared" si="24"/>
        <v>51001</v>
      </c>
      <c r="C313" s="4" t="s">
        <v>14</v>
      </c>
      <c r="D313" s="4" t="str">
        <f>"毛依丽"</f>
        <v>毛依丽</v>
      </c>
    </row>
    <row r="314" spans="1:4">
      <c r="A314" s="4">
        <v>312</v>
      </c>
      <c r="B314" s="4" t="str">
        <f t="shared" si="24"/>
        <v>51001</v>
      </c>
      <c r="C314" s="4" t="s">
        <v>14</v>
      </c>
      <c r="D314" s="4" t="str">
        <f>"汪沈皓"</f>
        <v>汪沈皓</v>
      </c>
    </row>
    <row r="315" spans="1:4">
      <c r="A315" s="4">
        <v>313</v>
      </c>
      <c r="B315" s="4" t="str">
        <f t="shared" si="24"/>
        <v>51001</v>
      </c>
      <c r="C315" s="4" t="s">
        <v>14</v>
      </c>
      <c r="D315" s="4" t="str">
        <f>"阳丽"</f>
        <v>阳丽</v>
      </c>
    </row>
    <row r="316" spans="1:4">
      <c r="A316" s="4">
        <v>314</v>
      </c>
      <c r="B316" s="4" t="str">
        <f t="shared" si="24"/>
        <v>51001</v>
      </c>
      <c r="C316" s="4" t="s">
        <v>14</v>
      </c>
      <c r="D316" s="4" t="str">
        <f>"靳贵南"</f>
        <v>靳贵南</v>
      </c>
    </row>
    <row r="317" spans="1:4">
      <c r="A317" s="4">
        <v>315</v>
      </c>
      <c r="B317" s="4" t="str">
        <f t="shared" si="24"/>
        <v>51001</v>
      </c>
      <c r="C317" s="4" t="s">
        <v>14</v>
      </c>
      <c r="D317" s="4" t="str">
        <f>"桂程玉"</f>
        <v>桂程玉</v>
      </c>
    </row>
    <row r="318" spans="1:4">
      <c r="A318" s="4">
        <v>316</v>
      </c>
      <c r="B318" s="4" t="str">
        <f t="shared" si="24"/>
        <v>51001</v>
      </c>
      <c r="C318" s="4" t="s">
        <v>14</v>
      </c>
      <c r="D318" s="4" t="str">
        <f>"余荣幸"</f>
        <v>余荣幸</v>
      </c>
    </row>
    <row r="319" spans="1:4">
      <c r="A319" s="4">
        <v>317</v>
      </c>
      <c r="B319" s="4" t="str">
        <f t="shared" si="24"/>
        <v>51001</v>
      </c>
      <c r="C319" s="4" t="s">
        <v>14</v>
      </c>
      <c r="D319" s="4" t="str">
        <f>"赵红红"</f>
        <v>赵红红</v>
      </c>
    </row>
    <row r="320" spans="1:4">
      <c r="A320" s="4">
        <v>318</v>
      </c>
      <c r="B320" s="4" t="str">
        <f t="shared" si="24"/>
        <v>51001</v>
      </c>
      <c r="C320" s="4" t="s">
        <v>14</v>
      </c>
      <c r="D320" s="4" t="str">
        <f>"刘鑫源"</f>
        <v>刘鑫源</v>
      </c>
    </row>
    <row r="321" spans="1:4">
      <c r="A321" s="4">
        <v>319</v>
      </c>
      <c r="B321" s="4" t="str">
        <f t="shared" si="24"/>
        <v>51001</v>
      </c>
      <c r="C321" s="4" t="s">
        <v>14</v>
      </c>
      <c r="D321" s="4" t="str">
        <f>"刘海艳"</f>
        <v>刘海艳</v>
      </c>
    </row>
    <row r="322" spans="1:4">
      <c r="A322" s="4">
        <v>320</v>
      </c>
      <c r="B322" s="4" t="str">
        <f t="shared" si="24"/>
        <v>51001</v>
      </c>
      <c r="C322" s="4" t="s">
        <v>14</v>
      </c>
      <c r="D322" s="4" t="str">
        <f>"陈俊杰"</f>
        <v>陈俊杰</v>
      </c>
    </row>
    <row r="323" spans="1:4">
      <c r="A323" s="4">
        <v>321</v>
      </c>
      <c r="B323" s="4" t="str">
        <f t="shared" si="24"/>
        <v>51001</v>
      </c>
      <c r="C323" s="4" t="s">
        <v>14</v>
      </c>
      <c r="D323" s="4" t="str">
        <f>"詹益民"</f>
        <v>詹益民</v>
      </c>
    </row>
    <row r="324" spans="1:4">
      <c r="A324" s="4">
        <v>322</v>
      </c>
      <c r="B324" s="4" t="str">
        <f t="shared" si="24"/>
        <v>51001</v>
      </c>
      <c r="C324" s="4" t="s">
        <v>14</v>
      </c>
      <c r="D324" s="4" t="str">
        <f>"李京津"</f>
        <v>李京津</v>
      </c>
    </row>
    <row r="325" spans="1:4">
      <c r="A325" s="4">
        <v>323</v>
      </c>
      <c r="B325" s="4" t="str">
        <f t="shared" si="24"/>
        <v>51001</v>
      </c>
      <c r="C325" s="4" t="s">
        <v>14</v>
      </c>
      <c r="D325" s="4" t="str">
        <f>"张孟"</f>
        <v>张孟</v>
      </c>
    </row>
    <row r="326" spans="1:4">
      <c r="A326" s="4">
        <v>324</v>
      </c>
      <c r="B326" s="4" t="str">
        <f t="shared" si="24"/>
        <v>51001</v>
      </c>
      <c r="C326" s="4" t="s">
        <v>14</v>
      </c>
      <c r="D326" s="4" t="str">
        <f>"佘颖"</f>
        <v>佘颖</v>
      </c>
    </row>
    <row r="327" spans="1:4">
      <c r="A327" s="4">
        <v>325</v>
      </c>
      <c r="B327" s="4" t="str">
        <f t="shared" si="24"/>
        <v>51001</v>
      </c>
      <c r="C327" s="4" t="s">
        <v>14</v>
      </c>
      <c r="D327" s="4" t="str">
        <f>"王燕华"</f>
        <v>王燕华</v>
      </c>
    </row>
    <row r="328" spans="1:4">
      <c r="A328" s="4">
        <v>326</v>
      </c>
      <c r="B328" s="4" t="str">
        <f t="shared" si="24"/>
        <v>51001</v>
      </c>
      <c r="C328" s="4" t="s">
        <v>14</v>
      </c>
      <c r="D328" s="4" t="str">
        <f>"高汇鑫"</f>
        <v>高汇鑫</v>
      </c>
    </row>
    <row r="329" spans="1:4">
      <c r="A329" s="4">
        <v>327</v>
      </c>
      <c r="B329" s="4" t="str">
        <f t="shared" si="24"/>
        <v>51001</v>
      </c>
      <c r="C329" s="4" t="s">
        <v>14</v>
      </c>
      <c r="D329" s="4" t="str">
        <f>"彭小南"</f>
        <v>彭小南</v>
      </c>
    </row>
    <row r="330" spans="1:4">
      <c r="A330" s="4">
        <v>328</v>
      </c>
      <c r="B330" s="4" t="str">
        <f t="shared" si="24"/>
        <v>51001</v>
      </c>
      <c r="C330" s="4" t="s">
        <v>14</v>
      </c>
      <c r="D330" s="4" t="str">
        <f>"陈鑫"</f>
        <v>陈鑫</v>
      </c>
    </row>
    <row r="331" spans="1:4">
      <c r="A331" s="4">
        <v>329</v>
      </c>
      <c r="B331" s="4" t="str">
        <f t="shared" si="24"/>
        <v>51001</v>
      </c>
      <c r="C331" s="4" t="s">
        <v>14</v>
      </c>
      <c r="D331" s="4" t="str">
        <f>"李怡然"</f>
        <v>李怡然</v>
      </c>
    </row>
    <row r="332" spans="1:4">
      <c r="A332" s="4">
        <v>330</v>
      </c>
      <c r="B332" s="4" t="str">
        <f t="shared" ref="B332:B337" si="25">"51101"</f>
        <v>51101</v>
      </c>
      <c r="C332" s="4" t="s">
        <v>15</v>
      </c>
      <c r="D332" s="4" t="str">
        <f>"方珊"</f>
        <v>方珊</v>
      </c>
    </row>
    <row r="333" spans="1:4">
      <c r="A333" s="4">
        <v>331</v>
      </c>
      <c r="B333" s="4" t="str">
        <f t="shared" si="25"/>
        <v>51101</v>
      </c>
      <c r="C333" s="4" t="s">
        <v>15</v>
      </c>
      <c r="D333" s="4" t="str">
        <f>"王乔伟"</f>
        <v>王乔伟</v>
      </c>
    </row>
    <row r="334" spans="1:4">
      <c r="A334" s="4">
        <v>332</v>
      </c>
      <c r="B334" s="4" t="str">
        <f t="shared" si="25"/>
        <v>51101</v>
      </c>
      <c r="C334" s="4" t="s">
        <v>15</v>
      </c>
      <c r="D334" s="4" t="str">
        <f>"王巧媛"</f>
        <v>王巧媛</v>
      </c>
    </row>
    <row r="335" spans="1:4">
      <c r="A335" s="4">
        <v>333</v>
      </c>
      <c r="B335" s="4" t="str">
        <f t="shared" si="25"/>
        <v>51101</v>
      </c>
      <c r="C335" s="4" t="s">
        <v>15</v>
      </c>
      <c r="D335" s="4" t="str">
        <f>"曾颖"</f>
        <v>曾颖</v>
      </c>
    </row>
    <row r="336" spans="1:4">
      <c r="A336" s="4">
        <v>334</v>
      </c>
      <c r="B336" s="4" t="str">
        <f t="shared" si="25"/>
        <v>51101</v>
      </c>
      <c r="C336" s="4" t="s">
        <v>15</v>
      </c>
      <c r="D336" s="4" t="str">
        <f>"薛圣华"</f>
        <v>薛圣华</v>
      </c>
    </row>
    <row r="337" spans="1:4">
      <c r="A337" s="4">
        <v>335</v>
      </c>
      <c r="B337" s="4" t="str">
        <f t="shared" si="25"/>
        <v>51101</v>
      </c>
      <c r="C337" s="4" t="s">
        <v>15</v>
      </c>
      <c r="D337" s="4" t="str">
        <f>"周媛"</f>
        <v>周媛</v>
      </c>
    </row>
    <row r="338" spans="1:4">
      <c r="A338" s="4">
        <v>336</v>
      </c>
      <c r="B338" s="4" t="str">
        <f t="shared" ref="B338:B343" si="26">"51201"</f>
        <v>51201</v>
      </c>
      <c r="C338" s="4" t="s">
        <v>16</v>
      </c>
      <c r="D338" s="4" t="str">
        <f>"向滨"</f>
        <v>向滨</v>
      </c>
    </row>
    <row r="339" spans="1:4">
      <c r="A339" s="4">
        <v>337</v>
      </c>
      <c r="B339" s="4" t="str">
        <f t="shared" si="26"/>
        <v>51201</v>
      </c>
      <c r="C339" s="4" t="s">
        <v>16</v>
      </c>
      <c r="D339" s="4" t="str">
        <f>"向婷"</f>
        <v>向婷</v>
      </c>
    </row>
    <row r="340" spans="1:4">
      <c r="A340" s="4">
        <v>338</v>
      </c>
      <c r="B340" s="4" t="str">
        <f t="shared" si="26"/>
        <v>51201</v>
      </c>
      <c r="C340" s="4" t="s">
        <v>16</v>
      </c>
      <c r="D340" s="4" t="str">
        <f>"曹雪艳"</f>
        <v>曹雪艳</v>
      </c>
    </row>
    <row r="341" spans="1:4">
      <c r="A341" s="4">
        <v>339</v>
      </c>
      <c r="B341" s="4" t="str">
        <f t="shared" si="26"/>
        <v>51201</v>
      </c>
      <c r="C341" s="4" t="s">
        <v>16</v>
      </c>
      <c r="D341" s="4" t="str">
        <f>"贺念"</f>
        <v>贺念</v>
      </c>
    </row>
    <row r="342" spans="1:4">
      <c r="A342" s="4">
        <v>340</v>
      </c>
      <c r="B342" s="4" t="str">
        <f t="shared" si="26"/>
        <v>51201</v>
      </c>
      <c r="C342" s="4" t="s">
        <v>16</v>
      </c>
      <c r="D342" s="4" t="str">
        <f>"陈林"</f>
        <v>陈林</v>
      </c>
    </row>
    <row r="343" spans="1:4">
      <c r="A343" s="4">
        <v>341</v>
      </c>
      <c r="B343" s="4" t="str">
        <f t="shared" si="26"/>
        <v>51201</v>
      </c>
      <c r="C343" s="4" t="s">
        <v>16</v>
      </c>
      <c r="D343" s="4" t="str">
        <f>"徐子淇"</f>
        <v>徐子淇</v>
      </c>
    </row>
    <row r="344" spans="1:4">
      <c r="A344" s="4">
        <v>342</v>
      </c>
      <c r="B344" s="4" t="str">
        <f t="shared" ref="B344:B379" si="27">"51301"</f>
        <v>51301</v>
      </c>
      <c r="C344" s="4" t="s">
        <v>17</v>
      </c>
      <c r="D344" s="4" t="str">
        <f>"谢梦露"</f>
        <v>谢梦露</v>
      </c>
    </row>
    <row r="345" spans="1:4">
      <c r="A345" s="4">
        <v>343</v>
      </c>
      <c r="B345" s="4" t="str">
        <f t="shared" si="27"/>
        <v>51301</v>
      </c>
      <c r="C345" s="4" t="s">
        <v>17</v>
      </c>
      <c r="D345" s="4" t="str">
        <f>"罗曼"</f>
        <v>罗曼</v>
      </c>
    </row>
    <row r="346" spans="1:4">
      <c r="A346" s="4">
        <v>344</v>
      </c>
      <c r="B346" s="4" t="str">
        <f t="shared" si="27"/>
        <v>51301</v>
      </c>
      <c r="C346" s="4" t="s">
        <v>17</v>
      </c>
      <c r="D346" s="4" t="str">
        <f>"李娅娟"</f>
        <v>李娅娟</v>
      </c>
    </row>
    <row r="347" spans="1:4">
      <c r="A347" s="4">
        <v>345</v>
      </c>
      <c r="B347" s="4" t="str">
        <f t="shared" si="27"/>
        <v>51301</v>
      </c>
      <c r="C347" s="4" t="s">
        <v>17</v>
      </c>
      <c r="D347" s="4" t="str">
        <f>"朱燕"</f>
        <v>朱燕</v>
      </c>
    </row>
    <row r="348" spans="1:4">
      <c r="A348" s="4">
        <v>346</v>
      </c>
      <c r="B348" s="4" t="str">
        <f t="shared" si="27"/>
        <v>51301</v>
      </c>
      <c r="C348" s="4" t="s">
        <v>17</v>
      </c>
      <c r="D348" s="4" t="str">
        <f>"刘文婷"</f>
        <v>刘文婷</v>
      </c>
    </row>
    <row r="349" spans="1:4">
      <c r="A349" s="4">
        <v>347</v>
      </c>
      <c r="B349" s="4" t="str">
        <f t="shared" si="27"/>
        <v>51301</v>
      </c>
      <c r="C349" s="4" t="s">
        <v>17</v>
      </c>
      <c r="D349" s="4" t="str">
        <f>"申利娜"</f>
        <v>申利娜</v>
      </c>
    </row>
    <row r="350" spans="1:4">
      <c r="A350" s="4">
        <v>348</v>
      </c>
      <c r="B350" s="4" t="str">
        <f t="shared" si="27"/>
        <v>51301</v>
      </c>
      <c r="C350" s="4" t="s">
        <v>17</v>
      </c>
      <c r="D350" s="4" t="str">
        <f>"綦顺英"</f>
        <v>綦顺英</v>
      </c>
    </row>
    <row r="351" spans="1:4">
      <c r="A351" s="4">
        <v>349</v>
      </c>
      <c r="B351" s="4" t="str">
        <f t="shared" si="27"/>
        <v>51301</v>
      </c>
      <c r="C351" s="4" t="s">
        <v>17</v>
      </c>
      <c r="D351" s="4" t="str">
        <f>"徐晓东"</f>
        <v>徐晓东</v>
      </c>
    </row>
    <row r="352" spans="1:4">
      <c r="A352" s="4">
        <v>350</v>
      </c>
      <c r="B352" s="4" t="str">
        <f t="shared" si="27"/>
        <v>51301</v>
      </c>
      <c r="C352" s="4" t="s">
        <v>17</v>
      </c>
      <c r="D352" s="4" t="str">
        <f>"郑昊哲"</f>
        <v>郑昊哲</v>
      </c>
    </row>
    <row r="353" spans="1:4">
      <c r="A353" s="4">
        <v>351</v>
      </c>
      <c r="B353" s="4" t="str">
        <f t="shared" si="27"/>
        <v>51301</v>
      </c>
      <c r="C353" s="4" t="s">
        <v>17</v>
      </c>
      <c r="D353" s="4" t="str">
        <f>"彭政淋"</f>
        <v>彭政淋</v>
      </c>
    </row>
    <row r="354" spans="1:4">
      <c r="A354" s="4">
        <v>352</v>
      </c>
      <c r="B354" s="4" t="str">
        <f t="shared" si="27"/>
        <v>51301</v>
      </c>
      <c r="C354" s="4" t="s">
        <v>17</v>
      </c>
      <c r="D354" s="4" t="str">
        <f>"刘志伟"</f>
        <v>刘志伟</v>
      </c>
    </row>
    <row r="355" spans="1:4">
      <c r="A355" s="4">
        <v>353</v>
      </c>
      <c r="B355" s="4" t="str">
        <f t="shared" si="27"/>
        <v>51301</v>
      </c>
      <c r="C355" s="4" t="s">
        <v>17</v>
      </c>
      <c r="D355" s="4" t="str">
        <f>"马龙"</f>
        <v>马龙</v>
      </c>
    </row>
    <row r="356" spans="1:4">
      <c r="A356" s="4">
        <v>354</v>
      </c>
      <c r="B356" s="4" t="str">
        <f t="shared" si="27"/>
        <v>51301</v>
      </c>
      <c r="C356" s="4" t="s">
        <v>17</v>
      </c>
      <c r="D356" s="4" t="str">
        <f>"靳维"</f>
        <v>靳维</v>
      </c>
    </row>
    <row r="357" spans="1:4">
      <c r="A357" s="4">
        <v>355</v>
      </c>
      <c r="B357" s="4" t="str">
        <f t="shared" si="27"/>
        <v>51301</v>
      </c>
      <c r="C357" s="4" t="s">
        <v>17</v>
      </c>
      <c r="D357" s="4" t="str">
        <f>"马玉彤"</f>
        <v>马玉彤</v>
      </c>
    </row>
    <row r="358" spans="1:4">
      <c r="A358" s="4">
        <v>356</v>
      </c>
      <c r="B358" s="4" t="str">
        <f t="shared" si="27"/>
        <v>51301</v>
      </c>
      <c r="C358" s="4" t="s">
        <v>17</v>
      </c>
      <c r="D358" s="4" t="str">
        <f>"牛佳瑞"</f>
        <v>牛佳瑞</v>
      </c>
    </row>
    <row r="359" spans="1:4">
      <c r="A359" s="4">
        <v>357</v>
      </c>
      <c r="B359" s="4" t="str">
        <f t="shared" si="27"/>
        <v>51301</v>
      </c>
      <c r="C359" s="4" t="s">
        <v>17</v>
      </c>
      <c r="D359" s="4" t="str">
        <f>"尚旭冉"</f>
        <v>尚旭冉</v>
      </c>
    </row>
    <row r="360" spans="1:4">
      <c r="A360" s="4">
        <v>358</v>
      </c>
      <c r="B360" s="4" t="str">
        <f t="shared" si="27"/>
        <v>51301</v>
      </c>
      <c r="C360" s="4" t="s">
        <v>17</v>
      </c>
      <c r="D360" s="4" t="str">
        <f>"朱芸"</f>
        <v>朱芸</v>
      </c>
    </row>
    <row r="361" spans="1:4">
      <c r="A361" s="4">
        <v>359</v>
      </c>
      <c r="B361" s="4" t="str">
        <f t="shared" si="27"/>
        <v>51301</v>
      </c>
      <c r="C361" s="4" t="s">
        <v>17</v>
      </c>
      <c r="D361" s="4" t="str">
        <f>"陈志敏"</f>
        <v>陈志敏</v>
      </c>
    </row>
    <row r="362" spans="1:4">
      <c r="A362" s="4">
        <v>360</v>
      </c>
      <c r="B362" s="4" t="str">
        <f t="shared" si="27"/>
        <v>51301</v>
      </c>
      <c r="C362" s="4" t="s">
        <v>17</v>
      </c>
      <c r="D362" s="4" t="str">
        <f>"罗琦"</f>
        <v>罗琦</v>
      </c>
    </row>
    <row r="363" spans="1:4">
      <c r="A363" s="4">
        <v>361</v>
      </c>
      <c r="B363" s="4" t="str">
        <f t="shared" si="27"/>
        <v>51301</v>
      </c>
      <c r="C363" s="4" t="s">
        <v>17</v>
      </c>
      <c r="D363" s="4" t="str">
        <f>"丁夏伟"</f>
        <v>丁夏伟</v>
      </c>
    </row>
    <row r="364" spans="1:4">
      <c r="A364" s="4">
        <v>362</v>
      </c>
      <c r="B364" s="4" t="str">
        <f t="shared" si="27"/>
        <v>51301</v>
      </c>
      <c r="C364" s="4" t="s">
        <v>17</v>
      </c>
      <c r="D364" s="4" t="str">
        <f>"易灵心"</f>
        <v>易灵心</v>
      </c>
    </row>
    <row r="365" spans="1:4">
      <c r="A365" s="4">
        <v>363</v>
      </c>
      <c r="B365" s="4" t="str">
        <f t="shared" si="27"/>
        <v>51301</v>
      </c>
      <c r="C365" s="4" t="s">
        <v>17</v>
      </c>
      <c r="D365" s="4" t="str">
        <f>"李振华"</f>
        <v>李振华</v>
      </c>
    </row>
    <row r="366" spans="1:4">
      <c r="A366" s="4">
        <v>364</v>
      </c>
      <c r="B366" s="4" t="str">
        <f t="shared" si="27"/>
        <v>51301</v>
      </c>
      <c r="C366" s="4" t="s">
        <v>17</v>
      </c>
      <c r="D366" s="4" t="str">
        <f>"包明慧"</f>
        <v>包明慧</v>
      </c>
    </row>
    <row r="367" spans="1:4">
      <c r="A367" s="4">
        <v>365</v>
      </c>
      <c r="B367" s="4" t="str">
        <f t="shared" si="27"/>
        <v>51301</v>
      </c>
      <c r="C367" s="4" t="s">
        <v>17</v>
      </c>
      <c r="D367" s="4" t="str">
        <f>"王星星"</f>
        <v>王星星</v>
      </c>
    </row>
    <row r="368" spans="1:4">
      <c r="A368" s="4">
        <v>366</v>
      </c>
      <c r="B368" s="4" t="str">
        <f t="shared" si="27"/>
        <v>51301</v>
      </c>
      <c r="C368" s="4" t="s">
        <v>17</v>
      </c>
      <c r="D368" s="4" t="str">
        <f>"刘洋"</f>
        <v>刘洋</v>
      </c>
    </row>
    <row r="369" spans="1:4">
      <c r="A369" s="4">
        <v>367</v>
      </c>
      <c r="B369" s="4" t="str">
        <f t="shared" si="27"/>
        <v>51301</v>
      </c>
      <c r="C369" s="4" t="s">
        <v>17</v>
      </c>
      <c r="D369" s="4" t="str">
        <f>"李玉满"</f>
        <v>李玉满</v>
      </c>
    </row>
    <row r="370" spans="1:4">
      <c r="A370" s="4">
        <v>368</v>
      </c>
      <c r="B370" s="4" t="str">
        <f t="shared" si="27"/>
        <v>51301</v>
      </c>
      <c r="C370" s="4" t="s">
        <v>17</v>
      </c>
      <c r="D370" s="4" t="str">
        <f>"李爱新"</f>
        <v>李爱新</v>
      </c>
    </row>
    <row r="371" spans="1:4">
      <c r="A371" s="4">
        <v>369</v>
      </c>
      <c r="B371" s="4" t="str">
        <f t="shared" si="27"/>
        <v>51301</v>
      </c>
      <c r="C371" s="4" t="s">
        <v>17</v>
      </c>
      <c r="D371" s="4" t="str">
        <f>"马超凡"</f>
        <v>马超凡</v>
      </c>
    </row>
    <row r="372" spans="1:4">
      <c r="A372" s="4">
        <v>370</v>
      </c>
      <c r="B372" s="4" t="str">
        <f t="shared" si="27"/>
        <v>51301</v>
      </c>
      <c r="C372" s="4" t="s">
        <v>17</v>
      </c>
      <c r="D372" s="4" t="str">
        <f>"杨珊"</f>
        <v>杨珊</v>
      </c>
    </row>
    <row r="373" spans="1:4">
      <c r="A373" s="4">
        <v>371</v>
      </c>
      <c r="B373" s="4" t="str">
        <f t="shared" si="27"/>
        <v>51301</v>
      </c>
      <c r="C373" s="4" t="s">
        <v>17</v>
      </c>
      <c r="D373" s="4" t="str">
        <f>"张涵"</f>
        <v>张涵</v>
      </c>
    </row>
    <row r="374" spans="1:4">
      <c r="A374" s="4">
        <v>372</v>
      </c>
      <c r="B374" s="4" t="str">
        <f t="shared" si="27"/>
        <v>51301</v>
      </c>
      <c r="C374" s="4" t="s">
        <v>17</v>
      </c>
      <c r="D374" s="4" t="str">
        <f>"白倩"</f>
        <v>白倩</v>
      </c>
    </row>
    <row r="375" spans="1:4">
      <c r="A375" s="4">
        <v>373</v>
      </c>
      <c r="B375" s="4" t="str">
        <f t="shared" si="27"/>
        <v>51301</v>
      </c>
      <c r="C375" s="4" t="s">
        <v>17</v>
      </c>
      <c r="D375" s="4" t="str">
        <f>"吴婷"</f>
        <v>吴婷</v>
      </c>
    </row>
    <row r="376" spans="1:4">
      <c r="A376" s="4">
        <v>374</v>
      </c>
      <c r="B376" s="4" t="str">
        <f t="shared" si="27"/>
        <v>51301</v>
      </c>
      <c r="C376" s="4" t="s">
        <v>17</v>
      </c>
      <c r="D376" s="4" t="str">
        <f>"雷尧"</f>
        <v>雷尧</v>
      </c>
    </row>
    <row r="377" spans="1:4">
      <c r="A377" s="4">
        <v>375</v>
      </c>
      <c r="B377" s="4" t="str">
        <f t="shared" si="27"/>
        <v>51301</v>
      </c>
      <c r="C377" s="4" t="s">
        <v>17</v>
      </c>
      <c r="D377" s="4" t="str">
        <f>"王龙"</f>
        <v>王龙</v>
      </c>
    </row>
    <row r="378" spans="1:4">
      <c r="A378" s="4">
        <v>376</v>
      </c>
      <c r="B378" s="4" t="str">
        <f t="shared" si="27"/>
        <v>51301</v>
      </c>
      <c r="C378" s="4" t="s">
        <v>17</v>
      </c>
      <c r="D378" s="4" t="str">
        <f>"陈龙艳"</f>
        <v>陈龙艳</v>
      </c>
    </row>
    <row r="379" spans="1:4">
      <c r="A379" s="4">
        <v>377</v>
      </c>
      <c r="B379" s="4" t="str">
        <f t="shared" si="27"/>
        <v>51301</v>
      </c>
      <c r="C379" s="4" t="s">
        <v>17</v>
      </c>
      <c r="D379" s="4" t="str">
        <f>"刘玉玲"</f>
        <v>刘玉玲</v>
      </c>
    </row>
    <row r="380" spans="1:4">
      <c r="A380" s="4">
        <v>378</v>
      </c>
      <c r="B380" s="4" t="str">
        <f t="shared" ref="B380:B389" si="28">"51401"</f>
        <v>51401</v>
      </c>
      <c r="C380" s="4" t="s">
        <v>18</v>
      </c>
      <c r="D380" s="4" t="str">
        <f>"邹子涵"</f>
        <v>邹子涵</v>
      </c>
    </row>
    <row r="381" spans="1:4">
      <c r="A381" s="4">
        <v>379</v>
      </c>
      <c r="B381" s="4" t="str">
        <f t="shared" si="28"/>
        <v>51401</v>
      </c>
      <c r="C381" s="4" t="s">
        <v>18</v>
      </c>
      <c r="D381" s="4" t="str">
        <f>"朱克涛"</f>
        <v>朱克涛</v>
      </c>
    </row>
    <row r="382" spans="1:4">
      <c r="A382" s="4">
        <v>380</v>
      </c>
      <c r="B382" s="4" t="str">
        <f t="shared" si="28"/>
        <v>51401</v>
      </c>
      <c r="C382" s="4" t="s">
        <v>18</v>
      </c>
      <c r="D382" s="4" t="str">
        <f>"王广艺"</f>
        <v>王广艺</v>
      </c>
    </row>
    <row r="383" spans="1:4">
      <c r="A383" s="4">
        <v>381</v>
      </c>
      <c r="B383" s="4" t="str">
        <f t="shared" si="28"/>
        <v>51401</v>
      </c>
      <c r="C383" s="4" t="s">
        <v>18</v>
      </c>
      <c r="D383" s="4" t="str">
        <f>"张金桃"</f>
        <v>张金桃</v>
      </c>
    </row>
    <row r="384" spans="1:4">
      <c r="A384" s="4">
        <v>382</v>
      </c>
      <c r="B384" s="4" t="str">
        <f t="shared" si="28"/>
        <v>51401</v>
      </c>
      <c r="C384" s="4" t="s">
        <v>18</v>
      </c>
      <c r="D384" s="4" t="str">
        <f>"刘建伟"</f>
        <v>刘建伟</v>
      </c>
    </row>
    <row r="385" spans="1:4">
      <c r="A385" s="4">
        <v>383</v>
      </c>
      <c r="B385" s="4" t="str">
        <f t="shared" si="28"/>
        <v>51401</v>
      </c>
      <c r="C385" s="4" t="s">
        <v>18</v>
      </c>
      <c r="D385" s="4" t="str">
        <f>"关锦妍"</f>
        <v>关锦妍</v>
      </c>
    </row>
    <row r="386" spans="1:4">
      <c r="A386" s="4">
        <v>384</v>
      </c>
      <c r="B386" s="4" t="str">
        <f t="shared" si="28"/>
        <v>51401</v>
      </c>
      <c r="C386" s="4" t="s">
        <v>18</v>
      </c>
      <c r="D386" s="4" t="str">
        <f>"郑向前"</f>
        <v>郑向前</v>
      </c>
    </row>
    <row r="387" spans="1:4">
      <c r="A387" s="4">
        <v>385</v>
      </c>
      <c r="B387" s="4" t="str">
        <f t="shared" si="28"/>
        <v>51401</v>
      </c>
      <c r="C387" s="4" t="s">
        <v>18</v>
      </c>
      <c r="D387" s="4" t="str">
        <f>"廖奥林"</f>
        <v>廖奥林</v>
      </c>
    </row>
    <row r="388" spans="1:4">
      <c r="A388" s="4">
        <v>386</v>
      </c>
      <c r="B388" s="4" t="str">
        <f t="shared" si="28"/>
        <v>51401</v>
      </c>
      <c r="C388" s="4" t="s">
        <v>18</v>
      </c>
      <c r="D388" s="4" t="str">
        <f>"袁凯顺"</f>
        <v>袁凯顺</v>
      </c>
    </row>
    <row r="389" spans="1:4">
      <c r="A389" s="4">
        <v>387</v>
      </c>
      <c r="B389" s="4" t="str">
        <f t="shared" si="28"/>
        <v>51401</v>
      </c>
      <c r="C389" s="4" t="s">
        <v>18</v>
      </c>
      <c r="D389" s="4" t="str">
        <f>"彭博"</f>
        <v>彭博</v>
      </c>
    </row>
    <row r="390" spans="1:4">
      <c r="A390" s="4">
        <v>388</v>
      </c>
      <c r="B390" s="4" t="str">
        <f t="shared" ref="B390:B407" si="29">"51501"</f>
        <v>51501</v>
      </c>
      <c r="C390" s="4" t="s">
        <v>19</v>
      </c>
      <c r="D390" s="4" t="str">
        <f>"王德兰"</f>
        <v>王德兰</v>
      </c>
    </row>
    <row r="391" spans="1:4">
      <c r="A391" s="4">
        <v>389</v>
      </c>
      <c r="B391" s="4" t="str">
        <f t="shared" si="29"/>
        <v>51501</v>
      </c>
      <c r="C391" s="4" t="s">
        <v>19</v>
      </c>
      <c r="D391" s="4" t="str">
        <f>"陈厚兵"</f>
        <v>陈厚兵</v>
      </c>
    </row>
    <row r="392" spans="1:4">
      <c r="A392" s="4">
        <v>390</v>
      </c>
      <c r="B392" s="4" t="str">
        <f t="shared" si="29"/>
        <v>51501</v>
      </c>
      <c r="C392" s="4" t="s">
        <v>19</v>
      </c>
      <c r="D392" s="4" t="str">
        <f>"白璐"</f>
        <v>白璐</v>
      </c>
    </row>
    <row r="393" spans="1:4">
      <c r="A393" s="4">
        <v>391</v>
      </c>
      <c r="B393" s="4" t="str">
        <f t="shared" si="29"/>
        <v>51501</v>
      </c>
      <c r="C393" s="4" t="s">
        <v>19</v>
      </c>
      <c r="D393" s="4" t="str">
        <f>"刘芳璐"</f>
        <v>刘芳璐</v>
      </c>
    </row>
    <row r="394" spans="1:4">
      <c r="A394" s="4">
        <v>392</v>
      </c>
      <c r="B394" s="4" t="str">
        <f t="shared" si="29"/>
        <v>51501</v>
      </c>
      <c r="C394" s="4" t="s">
        <v>19</v>
      </c>
      <c r="D394" s="4" t="str">
        <f>"刘长雨"</f>
        <v>刘长雨</v>
      </c>
    </row>
    <row r="395" spans="1:4">
      <c r="A395" s="4">
        <v>393</v>
      </c>
      <c r="B395" s="4" t="str">
        <f t="shared" si="29"/>
        <v>51501</v>
      </c>
      <c r="C395" s="4" t="s">
        <v>19</v>
      </c>
      <c r="D395" s="4" t="str">
        <f>"陈宇达"</f>
        <v>陈宇达</v>
      </c>
    </row>
    <row r="396" spans="1:4">
      <c r="A396" s="4">
        <v>394</v>
      </c>
      <c r="B396" s="4" t="str">
        <f t="shared" si="29"/>
        <v>51501</v>
      </c>
      <c r="C396" s="4" t="s">
        <v>19</v>
      </c>
      <c r="D396" s="4" t="str">
        <f>"孟冰洁"</f>
        <v>孟冰洁</v>
      </c>
    </row>
    <row r="397" spans="1:4">
      <c r="A397" s="4">
        <v>395</v>
      </c>
      <c r="B397" s="4" t="str">
        <f t="shared" si="29"/>
        <v>51501</v>
      </c>
      <c r="C397" s="4" t="s">
        <v>19</v>
      </c>
      <c r="D397" s="4" t="str">
        <f>"夏政"</f>
        <v>夏政</v>
      </c>
    </row>
    <row r="398" spans="1:4">
      <c r="A398" s="4">
        <v>396</v>
      </c>
      <c r="B398" s="4" t="str">
        <f t="shared" si="29"/>
        <v>51501</v>
      </c>
      <c r="C398" s="4" t="s">
        <v>19</v>
      </c>
      <c r="D398" s="4" t="str">
        <f>"邹瀚祖"</f>
        <v>邹瀚祖</v>
      </c>
    </row>
    <row r="399" spans="1:4">
      <c r="A399" s="4">
        <v>397</v>
      </c>
      <c r="B399" s="4" t="str">
        <f t="shared" si="29"/>
        <v>51501</v>
      </c>
      <c r="C399" s="4" t="s">
        <v>19</v>
      </c>
      <c r="D399" s="4" t="str">
        <f>"苏一凡"</f>
        <v>苏一凡</v>
      </c>
    </row>
    <row r="400" spans="1:4">
      <c r="A400" s="4">
        <v>398</v>
      </c>
      <c r="B400" s="4" t="str">
        <f t="shared" si="29"/>
        <v>51501</v>
      </c>
      <c r="C400" s="4" t="s">
        <v>19</v>
      </c>
      <c r="D400" s="4" t="str">
        <f>"刘雨"</f>
        <v>刘雨</v>
      </c>
    </row>
    <row r="401" spans="1:4">
      <c r="A401" s="4">
        <v>399</v>
      </c>
      <c r="B401" s="4" t="str">
        <f t="shared" si="29"/>
        <v>51501</v>
      </c>
      <c r="C401" s="4" t="s">
        <v>19</v>
      </c>
      <c r="D401" s="4" t="str">
        <f>"张羽政"</f>
        <v>张羽政</v>
      </c>
    </row>
    <row r="402" spans="1:4">
      <c r="A402" s="4">
        <v>400</v>
      </c>
      <c r="B402" s="4" t="str">
        <f t="shared" si="29"/>
        <v>51501</v>
      </c>
      <c r="C402" s="4" t="s">
        <v>19</v>
      </c>
      <c r="D402" s="4" t="str">
        <f>"翦影"</f>
        <v>翦影</v>
      </c>
    </row>
    <row r="403" spans="1:4">
      <c r="A403" s="4">
        <v>401</v>
      </c>
      <c r="B403" s="4" t="str">
        <f t="shared" si="29"/>
        <v>51501</v>
      </c>
      <c r="C403" s="4" t="s">
        <v>19</v>
      </c>
      <c r="D403" s="4" t="str">
        <f>"龙钒"</f>
        <v>龙钒</v>
      </c>
    </row>
    <row r="404" spans="1:4">
      <c r="A404" s="4">
        <v>402</v>
      </c>
      <c r="B404" s="4" t="str">
        <f t="shared" si="29"/>
        <v>51501</v>
      </c>
      <c r="C404" s="4" t="s">
        <v>19</v>
      </c>
      <c r="D404" s="4" t="str">
        <f>"江采玉"</f>
        <v>江采玉</v>
      </c>
    </row>
    <row r="405" spans="1:4">
      <c r="A405" s="4">
        <v>403</v>
      </c>
      <c r="B405" s="4" t="str">
        <f t="shared" si="29"/>
        <v>51501</v>
      </c>
      <c r="C405" s="4" t="s">
        <v>19</v>
      </c>
      <c r="D405" s="4" t="str">
        <f>"李旺"</f>
        <v>李旺</v>
      </c>
    </row>
    <row r="406" spans="1:4">
      <c r="A406" s="4">
        <v>404</v>
      </c>
      <c r="B406" s="4" t="str">
        <f t="shared" si="29"/>
        <v>51501</v>
      </c>
      <c r="C406" s="4" t="s">
        <v>19</v>
      </c>
      <c r="D406" s="4" t="str">
        <f>"杨芳"</f>
        <v>杨芳</v>
      </c>
    </row>
    <row r="407" spans="1:4">
      <c r="A407" s="4">
        <v>405</v>
      </c>
      <c r="B407" s="4" t="str">
        <f t="shared" si="29"/>
        <v>51501</v>
      </c>
      <c r="C407" s="4" t="s">
        <v>19</v>
      </c>
      <c r="D407" s="4" t="str">
        <f>"周银芳"</f>
        <v>周银芳</v>
      </c>
    </row>
    <row r="408" spans="1:4">
      <c r="A408" s="4">
        <v>406</v>
      </c>
      <c r="B408" s="4" t="str">
        <f t="shared" ref="B408:B459" si="30">"51601"</f>
        <v>51601</v>
      </c>
      <c r="C408" s="4" t="s">
        <v>20</v>
      </c>
      <c r="D408" s="4" t="str">
        <f>"吴震"</f>
        <v>吴震</v>
      </c>
    </row>
    <row r="409" spans="1:4">
      <c r="A409" s="4">
        <v>407</v>
      </c>
      <c r="B409" s="4" t="str">
        <f t="shared" si="30"/>
        <v>51601</v>
      </c>
      <c r="C409" s="4" t="s">
        <v>20</v>
      </c>
      <c r="D409" s="4" t="str">
        <f>"刘凌杰"</f>
        <v>刘凌杰</v>
      </c>
    </row>
    <row r="410" spans="1:4">
      <c r="A410" s="4">
        <v>408</v>
      </c>
      <c r="B410" s="4" t="str">
        <f t="shared" si="30"/>
        <v>51601</v>
      </c>
      <c r="C410" s="4" t="s">
        <v>20</v>
      </c>
      <c r="D410" s="4" t="str">
        <f>"马泽宇"</f>
        <v>马泽宇</v>
      </c>
    </row>
    <row r="411" spans="1:4">
      <c r="A411" s="4">
        <v>409</v>
      </c>
      <c r="B411" s="4" t="str">
        <f t="shared" si="30"/>
        <v>51601</v>
      </c>
      <c r="C411" s="4" t="s">
        <v>20</v>
      </c>
      <c r="D411" s="4" t="str">
        <f>"陈哲"</f>
        <v>陈哲</v>
      </c>
    </row>
    <row r="412" spans="1:4">
      <c r="A412" s="4">
        <v>410</v>
      </c>
      <c r="B412" s="4" t="str">
        <f t="shared" si="30"/>
        <v>51601</v>
      </c>
      <c r="C412" s="4" t="s">
        <v>20</v>
      </c>
      <c r="D412" s="4" t="str">
        <f>"丁祥青"</f>
        <v>丁祥青</v>
      </c>
    </row>
    <row r="413" spans="1:4">
      <c r="A413" s="4">
        <v>411</v>
      </c>
      <c r="B413" s="4" t="str">
        <f t="shared" si="30"/>
        <v>51601</v>
      </c>
      <c r="C413" s="4" t="s">
        <v>20</v>
      </c>
      <c r="D413" s="4" t="str">
        <f>"卫沙沙"</f>
        <v>卫沙沙</v>
      </c>
    </row>
    <row r="414" spans="1:4">
      <c r="A414" s="4">
        <v>412</v>
      </c>
      <c r="B414" s="4" t="str">
        <f t="shared" si="30"/>
        <v>51601</v>
      </c>
      <c r="C414" s="4" t="s">
        <v>20</v>
      </c>
      <c r="D414" s="4" t="str">
        <f>"朱晓月"</f>
        <v>朱晓月</v>
      </c>
    </row>
    <row r="415" spans="1:4">
      <c r="A415" s="4">
        <v>413</v>
      </c>
      <c r="B415" s="4" t="str">
        <f t="shared" si="30"/>
        <v>51601</v>
      </c>
      <c r="C415" s="4" t="s">
        <v>20</v>
      </c>
      <c r="D415" s="4" t="str">
        <f>"杨梅"</f>
        <v>杨梅</v>
      </c>
    </row>
    <row r="416" spans="1:4">
      <c r="A416" s="4">
        <v>414</v>
      </c>
      <c r="B416" s="4" t="str">
        <f t="shared" si="30"/>
        <v>51601</v>
      </c>
      <c r="C416" s="4" t="s">
        <v>20</v>
      </c>
      <c r="D416" s="4" t="str">
        <f>"雷苗"</f>
        <v>雷苗</v>
      </c>
    </row>
    <row r="417" spans="1:4">
      <c r="A417" s="4">
        <v>415</v>
      </c>
      <c r="B417" s="4" t="str">
        <f t="shared" si="30"/>
        <v>51601</v>
      </c>
      <c r="C417" s="4" t="s">
        <v>20</v>
      </c>
      <c r="D417" s="4" t="str">
        <f>"唐芳然"</f>
        <v>唐芳然</v>
      </c>
    </row>
    <row r="418" spans="1:4">
      <c r="A418" s="4">
        <v>416</v>
      </c>
      <c r="B418" s="4" t="str">
        <f t="shared" si="30"/>
        <v>51601</v>
      </c>
      <c r="C418" s="4" t="s">
        <v>20</v>
      </c>
      <c r="D418" s="4" t="str">
        <f>"肖帅"</f>
        <v>肖帅</v>
      </c>
    </row>
    <row r="419" spans="1:4">
      <c r="A419" s="4">
        <v>417</v>
      </c>
      <c r="B419" s="4" t="str">
        <f t="shared" si="30"/>
        <v>51601</v>
      </c>
      <c r="C419" s="4" t="s">
        <v>20</v>
      </c>
      <c r="D419" s="4" t="str">
        <f>"鲁黎明"</f>
        <v>鲁黎明</v>
      </c>
    </row>
    <row r="420" spans="1:4">
      <c r="A420" s="4">
        <v>418</v>
      </c>
      <c r="B420" s="4" t="str">
        <f t="shared" si="30"/>
        <v>51601</v>
      </c>
      <c r="C420" s="4" t="s">
        <v>20</v>
      </c>
      <c r="D420" s="4" t="str">
        <f>"黄琪芳"</f>
        <v>黄琪芳</v>
      </c>
    </row>
    <row r="421" spans="1:4">
      <c r="A421" s="4">
        <v>419</v>
      </c>
      <c r="B421" s="4" t="str">
        <f t="shared" si="30"/>
        <v>51601</v>
      </c>
      <c r="C421" s="4" t="s">
        <v>20</v>
      </c>
      <c r="D421" s="4" t="str">
        <f>"康振"</f>
        <v>康振</v>
      </c>
    </row>
    <row r="422" spans="1:4">
      <c r="A422" s="4">
        <v>420</v>
      </c>
      <c r="B422" s="4" t="str">
        <f t="shared" si="30"/>
        <v>51601</v>
      </c>
      <c r="C422" s="4" t="s">
        <v>20</v>
      </c>
      <c r="D422" s="4" t="str">
        <f>"夏杨"</f>
        <v>夏杨</v>
      </c>
    </row>
    <row r="423" spans="1:4">
      <c r="A423" s="4">
        <v>421</v>
      </c>
      <c r="B423" s="4" t="str">
        <f t="shared" si="30"/>
        <v>51601</v>
      </c>
      <c r="C423" s="4" t="s">
        <v>20</v>
      </c>
      <c r="D423" s="4" t="str">
        <f>"庞仔建"</f>
        <v>庞仔建</v>
      </c>
    </row>
    <row r="424" spans="1:4">
      <c r="A424" s="4">
        <v>422</v>
      </c>
      <c r="B424" s="4" t="str">
        <f t="shared" si="30"/>
        <v>51601</v>
      </c>
      <c r="C424" s="4" t="s">
        <v>20</v>
      </c>
      <c r="D424" s="4" t="str">
        <f>"王慧"</f>
        <v>王慧</v>
      </c>
    </row>
    <row r="425" spans="1:4">
      <c r="A425" s="4">
        <v>423</v>
      </c>
      <c r="B425" s="4" t="str">
        <f t="shared" si="30"/>
        <v>51601</v>
      </c>
      <c r="C425" s="4" t="s">
        <v>20</v>
      </c>
      <c r="D425" s="4" t="str">
        <f>"杨云"</f>
        <v>杨云</v>
      </c>
    </row>
    <row r="426" spans="1:4">
      <c r="A426" s="4">
        <v>424</v>
      </c>
      <c r="B426" s="4" t="str">
        <f t="shared" si="30"/>
        <v>51601</v>
      </c>
      <c r="C426" s="4" t="s">
        <v>20</v>
      </c>
      <c r="D426" s="4" t="str">
        <f>"李婷婷"</f>
        <v>李婷婷</v>
      </c>
    </row>
    <row r="427" spans="1:4">
      <c r="A427" s="4">
        <v>425</v>
      </c>
      <c r="B427" s="4" t="str">
        <f t="shared" si="30"/>
        <v>51601</v>
      </c>
      <c r="C427" s="4" t="s">
        <v>20</v>
      </c>
      <c r="D427" s="4" t="str">
        <f>"张佳敏"</f>
        <v>张佳敏</v>
      </c>
    </row>
    <row r="428" spans="1:4">
      <c r="A428" s="4">
        <v>426</v>
      </c>
      <c r="B428" s="4" t="str">
        <f t="shared" si="30"/>
        <v>51601</v>
      </c>
      <c r="C428" s="4" t="s">
        <v>20</v>
      </c>
      <c r="D428" s="4" t="str">
        <f>"景文轩"</f>
        <v>景文轩</v>
      </c>
    </row>
    <row r="429" spans="1:4">
      <c r="A429" s="4">
        <v>427</v>
      </c>
      <c r="B429" s="4" t="str">
        <f t="shared" si="30"/>
        <v>51601</v>
      </c>
      <c r="C429" s="4" t="s">
        <v>20</v>
      </c>
      <c r="D429" s="4" t="str">
        <f>"席丽"</f>
        <v>席丽</v>
      </c>
    </row>
    <row r="430" spans="1:4">
      <c r="A430" s="4">
        <v>428</v>
      </c>
      <c r="B430" s="4" t="str">
        <f t="shared" si="30"/>
        <v>51601</v>
      </c>
      <c r="C430" s="4" t="s">
        <v>20</v>
      </c>
      <c r="D430" s="4" t="str">
        <f>"丁建桥"</f>
        <v>丁建桥</v>
      </c>
    </row>
    <row r="431" spans="1:4">
      <c r="A431" s="4">
        <v>429</v>
      </c>
      <c r="B431" s="4" t="str">
        <f t="shared" si="30"/>
        <v>51601</v>
      </c>
      <c r="C431" s="4" t="s">
        <v>20</v>
      </c>
      <c r="D431" s="4" t="str">
        <f>"刘夏岚"</f>
        <v>刘夏岚</v>
      </c>
    </row>
    <row r="432" spans="1:4">
      <c r="A432" s="4">
        <v>430</v>
      </c>
      <c r="B432" s="4" t="str">
        <f t="shared" si="30"/>
        <v>51601</v>
      </c>
      <c r="C432" s="4" t="s">
        <v>20</v>
      </c>
      <c r="D432" s="4" t="str">
        <f>"周碧莲"</f>
        <v>周碧莲</v>
      </c>
    </row>
    <row r="433" spans="1:4">
      <c r="A433" s="4">
        <v>431</v>
      </c>
      <c r="B433" s="4" t="str">
        <f t="shared" si="30"/>
        <v>51601</v>
      </c>
      <c r="C433" s="4" t="s">
        <v>20</v>
      </c>
      <c r="D433" s="4" t="str">
        <f>"陈城"</f>
        <v>陈城</v>
      </c>
    </row>
    <row r="434" spans="1:4">
      <c r="A434" s="4">
        <v>432</v>
      </c>
      <c r="B434" s="4" t="str">
        <f t="shared" si="30"/>
        <v>51601</v>
      </c>
      <c r="C434" s="4" t="s">
        <v>20</v>
      </c>
      <c r="D434" s="4" t="str">
        <f>"王孟飞"</f>
        <v>王孟飞</v>
      </c>
    </row>
    <row r="435" spans="1:4">
      <c r="A435" s="4">
        <v>433</v>
      </c>
      <c r="B435" s="4" t="str">
        <f t="shared" si="30"/>
        <v>51601</v>
      </c>
      <c r="C435" s="4" t="s">
        <v>20</v>
      </c>
      <c r="D435" s="4" t="str">
        <f>"石亚鹏"</f>
        <v>石亚鹏</v>
      </c>
    </row>
    <row r="436" spans="1:4">
      <c r="A436" s="4">
        <v>434</v>
      </c>
      <c r="B436" s="4" t="str">
        <f t="shared" si="30"/>
        <v>51601</v>
      </c>
      <c r="C436" s="4" t="s">
        <v>20</v>
      </c>
      <c r="D436" s="4" t="str">
        <f>"谢冬梅"</f>
        <v>谢冬梅</v>
      </c>
    </row>
    <row r="437" spans="1:4">
      <c r="A437" s="4">
        <v>435</v>
      </c>
      <c r="B437" s="4" t="str">
        <f t="shared" si="30"/>
        <v>51601</v>
      </c>
      <c r="C437" s="4" t="s">
        <v>20</v>
      </c>
      <c r="D437" s="4" t="str">
        <f>"杨志旺"</f>
        <v>杨志旺</v>
      </c>
    </row>
    <row r="438" spans="1:4">
      <c r="A438" s="4">
        <v>436</v>
      </c>
      <c r="B438" s="4" t="str">
        <f t="shared" si="30"/>
        <v>51601</v>
      </c>
      <c r="C438" s="4" t="s">
        <v>20</v>
      </c>
      <c r="D438" s="4" t="str">
        <f>"穆秀鑫"</f>
        <v>穆秀鑫</v>
      </c>
    </row>
    <row r="439" spans="1:4">
      <c r="A439" s="4">
        <v>437</v>
      </c>
      <c r="B439" s="4" t="str">
        <f t="shared" si="30"/>
        <v>51601</v>
      </c>
      <c r="C439" s="4" t="s">
        <v>20</v>
      </c>
      <c r="D439" s="4" t="str">
        <f>"林志成"</f>
        <v>林志成</v>
      </c>
    </row>
    <row r="440" spans="1:4">
      <c r="A440" s="4">
        <v>438</v>
      </c>
      <c r="B440" s="4" t="str">
        <f t="shared" si="30"/>
        <v>51601</v>
      </c>
      <c r="C440" s="4" t="s">
        <v>20</v>
      </c>
      <c r="D440" s="4" t="str">
        <f>"关姝琪"</f>
        <v>关姝琪</v>
      </c>
    </row>
    <row r="441" spans="1:4">
      <c r="A441" s="4">
        <v>439</v>
      </c>
      <c r="B441" s="4" t="str">
        <f t="shared" si="30"/>
        <v>51601</v>
      </c>
      <c r="C441" s="4" t="s">
        <v>20</v>
      </c>
      <c r="D441" s="4" t="str">
        <f>"王贵娇"</f>
        <v>王贵娇</v>
      </c>
    </row>
    <row r="442" spans="1:4">
      <c r="A442" s="4">
        <v>440</v>
      </c>
      <c r="B442" s="4" t="str">
        <f t="shared" si="30"/>
        <v>51601</v>
      </c>
      <c r="C442" s="4" t="s">
        <v>20</v>
      </c>
      <c r="D442" s="4" t="str">
        <f>"秦齐"</f>
        <v>秦齐</v>
      </c>
    </row>
    <row r="443" spans="1:4">
      <c r="A443" s="4">
        <v>441</v>
      </c>
      <c r="B443" s="4" t="str">
        <f t="shared" si="30"/>
        <v>51601</v>
      </c>
      <c r="C443" s="4" t="s">
        <v>20</v>
      </c>
      <c r="D443" s="4" t="str">
        <f>"涂浩"</f>
        <v>涂浩</v>
      </c>
    </row>
    <row r="444" spans="1:4">
      <c r="A444" s="4">
        <v>442</v>
      </c>
      <c r="B444" s="4" t="str">
        <f t="shared" si="30"/>
        <v>51601</v>
      </c>
      <c r="C444" s="4" t="s">
        <v>20</v>
      </c>
      <c r="D444" s="4" t="str">
        <f>"王聪慧"</f>
        <v>王聪慧</v>
      </c>
    </row>
    <row r="445" spans="1:4">
      <c r="A445" s="4">
        <v>443</v>
      </c>
      <c r="B445" s="4" t="str">
        <f t="shared" si="30"/>
        <v>51601</v>
      </c>
      <c r="C445" s="4" t="s">
        <v>20</v>
      </c>
      <c r="D445" s="4" t="str">
        <f>"林黎华"</f>
        <v>林黎华</v>
      </c>
    </row>
    <row r="446" spans="1:4">
      <c r="A446" s="4">
        <v>444</v>
      </c>
      <c r="B446" s="4" t="str">
        <f t="shared" si="30"/>
        <v>51601</v>
      </c>
      <c r="C446" s="4" t="s">
        <v>20</v>
      </c>
      <c r="D446" s="4" t="str">
        <f>"李浩天"</f>
        <v>李浩天</v>
      </c>
    </row>
    <row r="447" spans="1:4">
      <c r="A447" s="4">
        <v>445</v>
      </c>
      <c r="B447" s="4" t="str">
        <f t="shared" si="30"/>
        <v>51601</v>
      </c>
      <c r="C447" s="4" t="s">
        <v>20</v>
      </c>
      <c r="D447" s="4" t="str">
        <f>"谢芸雅"</f>
        <v>谢芸雅</v>
      </c>
    </row>
    <row r="448" spans="1:4">
      <c r="A448" s="4">
        <v>446</v>
      </c>
      <c r="B448" s="4" t="str">
        <f t="shared" si="30"/>
        <v>51601</v>
      </c>
      <c r="C448" s="4" t="s">
        <v>20</v>
      </c>
      <c r="D448" s="4" t="str">
        <f>"李佳奇"</f>
        <v>李佳奇</v>
      </c>
    </row>
    <row r="449" spans="1:4">
      <c r="A449" s="4">
        <v>447</v>
      </c>
      <c r="B449" s="4" t="str">
        <f t="shared" si="30"/>
        <v>51601</v>
      </c>
      <c r="C449" s="4" t="s">
        <v>20</v>
      </c>
      <c r="D449" s="4" t="str">
        <f>"匡启华"</f>
        <v>匡启华</v>
      </c>
    </row>
    <row r="450" spans="1:4">
      <c r="A450" s="4">
        <v>448</v>
      </c>
      <c r="B450" s="4" t="str">
        <f t="shared" si="30"/>
        <v>51601</v>
      </c>
      <c r="C450" s="4" t="s">
        <v>20</v>
      </c>
      <c r="D450" s="4" t="str">
        <f>"罗雅蕴"</f>
        <v>罗雅蕴</v>
      </c>
    </row>
    <row r="451" spans="1:4">
      <c r="A451" s="4">
        <v>449</v>
      </c>
      <c r="B451" s="4" t="str">
        <f t="shared" si="30"/>
        <v>51601</v>
      </c>
      <c r="C451" s="4" t="s">
        <v>20</v>
      </c>
      <c r="D451" s="4" t="str">
        <f>"林紫兰"</f>
        <v>林紫兰</v>
      </c>
    </row>
    <row r="452" spans="1:4">
      <c r="A452" s="4">
        <v>450</v>
      </c>
      <c r="B452" s="4" t="str">
        <f t="shared" si="30"/>
        <v>51601</v>
      </c>
      <c r="C452" s="4" t="s">
        <v>20</v>
      </c>
      <c r="D452" s="4" t="str">
        <f>"王梁飞"</f>
        <v>王梁飞</v>
      </c>
    </row>
    <row r="453" spans="1:4">
      <c r="A453" s="4">
        <v>451</v>
      </c>
      <c r="B453" s="4" t="str">
        <f t="shared" si="30"/>
        <v>51601</v>
      </c>
      <c r="C453" s="4" t="s">
        <v>20</v>
      </c>
      <c r="D453" s="4" t="str">
        <f>"刘悦"</f>
        <v>刘悦</v>
      </c>
    </row>
    <row r="454" spans="1:4">
      <c r="A454" s="4">
        <v>452</v>
      </c>
      <c r="B454" s="4" t="str">
        <f t="shared" si="30"/>
        <v>51601</v>
      </c>
      <c r="C454" s="4" t="s">
        <v>20</v>
      </c>
      <c r="D454" s="4" t="str">
        <f>"程莉"</f>
        <v>程莉</v>
      </c>
    </row>
    <row r="455" spans="1:4">
      <c r="A455" s="4">
        <v>453</v>
      </c>
      <c r="B455" s="4" t="str">
        <f t="shared" si="30"/>
        <v>51601</v>
      </c>
      <c r="C455" s="4" t="s">
        <v>20</v>
      </c>
      <c r="D455" s="4" t="str">
        <f>"冯雪葳"</f>
        <v>冯雪葳</v>
      </c>
    </row>
    <row r="456" spans="1:4">
      <c r="A456" s="4">
        <v>454</v>
      </c>
      <c r="B456" s="4" t="str">
        <f t="shared" si="30"/>
        <v>51601</v>
      </c>
      <c r="C456" s="4" t="s">
        <v>20</v>
      </c>
      <c r="D456" s="4" t="str">
        <f>"林乔"</f>
        <v>林乔</v>
      </c>
    </row>
    <row r="457" spans="1:4">
      <c r="A457" s="4">
        <v>455</v>
      </c>
      <c r="B457" s="4" t="str">
        <f t="shared" si="30"/>
        <v>51601</v>
      </c>
      <c r="C457" s="4" t="s">
        <v>20</v>
      </c>
      <c r="D457" s="4" t="str">
        <f>"王顺"</f>
        <v>王顺</v>
      </c>
    </row>
    <row r="458" spans="1:4">
      <c r="A458" s="4">
        <v>456</v>
      </c>
      <c r="B458" s="4" t="str">
        <f t="shared" si="30"/>
        <v>51601</v>
      </c>
      <c r="C458" s="4" t="s">
        <v>20</v>
      </c>
      <c r="D458" s="4" t="str">
        <f>"龙迪"</f>
        <v>龙迪</v>
      </c>
    </row>
    <row r="459" spans="1:4">
      <c r="A459" s="4">
        <v>457</v>
      </c>
      <c r="B459" s="4" t="str">
        <f t="shared" si="30"/>
        <v>51601</v>
      </c>
      <c r="C459" s="4" t="s">
        <v>20</v>
      </c>
      <c r="D459" s="4" t="str">
        <f>"郭雅琪"</f>
        <v>郭雅琪</v>
      </c>
    </row>
    <row r="460" spans="1:4">
      <c r="A460" s="4">
        <v>458</v>
      </c>
      <c r="B460" s="4" t="str">
        <f t="shared" ref="B460:B496" si="31">"51701"</f>
        <v>51701</v>
      </c>
      <c r="C460" s="4" t="s">
        <v>21</v>
      </c>
      <c r="D460" s="4" t="str">
        <f>"吴勇臻"</f>
        <v>吴勇臻</v>
      </c>
    </row>
    <row r="461" spans="1:4">
      <c r="A461" s="4">
        <v>459</v>
      </c>
      <c r="B461" s="4" t="str">
        <f t="shared" si="31"/>
        <v>51701</v>
      </c>
      <c r="C461" s="4" t="s">
        <v>21</v>
      </c>
      <c r="D461" s="4" t="str">
        <f>"喻佳"</f>
        <v>喻佳</v>
      </c>
    </row>
    <row r="462" spans="1:4">
      <c r="A462" s="4">
        <v>460</v>
      </c>
      <c r="B462" s="4" t="str">
        <f t="shared" si="31"/>
        <v>51701</v>
      </c>
      <c r="C462" s="4" t="s">
        <v>21</v>
      </c>
      <c r="D462" s="4" t="str">
        <f>"熊凡"</f>
        <v>熊凡</v>
      </c>
    </row>
    <row r="463" spans="1:4">
      <c r="A463" s="4">
        <v>461</v>
      </c>
      <c r="B463" s="4" t="str">
        <f t="shared" si="31"/>
        <v>51701</v>
      </c>
      <c r="C463" s="4" t="s">
        <v>21</v>
      </c>
      <c r="D463" s="4" t="str">
        <f>"江澜"</f>
        <v>江澜</v>
      </c>
    </row>
    <row r="464" spans="1:4">
      <c r="A464" s="4">
        <v>462</v>
      </c>
      <c r="B464" s="4" t="str">
        <f t="shared" si="31"/>
        <v>51701</v>
      </c>
      <c r="C464" s="4" t="s">
        <v>21</v>
      </c>
      <c r="D464" s="4" t="str">
        <f>"钟姣"</f>
        <v>钟姣</v>
      </c>
    </row>
    <row r="465" spans="1:4">
      <c r="A465" s="4">
        <v>463</v>
      </c>
      <c r="B465" s="4" t="str">
        <f t="shared" si="31"/>
        <v>51701</v>
      </c>
      <c r="C465" s="4" t="s">
        <v>21</v>
      </c>
      <c r="D465" s="4" t="str">
        <f>"陈喜棠"</f>
        <v>陈喜棠</v>
      </c>
    </row>
    <row r="466" spans="1:4">
      <c r="A466" s="4">
        <v>464</v>
      </c>
      <c r="B466" s="4" t="str">
        <f t="shared" si="31"/>
        <v>51701</v>
      </c>
      <c r="C466" s="4" t="s">
        <v>21</v>
      </c>
      <c r="D466" s="4" t="str">
        <f>"闫鹏"</f>
        <v>闫鹏</v>
      </c>
    </row>
    <row r="467" spans="1:4">
      <c r="A467" s="4">
        <v>465</v>
      </c>
      <c r="B467" s="4" t="str">
        <f t="shared" si="31"/>
        <v>51701</v>
      </c>
      <c r="C467" s="4" t="s">
        <v>21</v>
      </c>
      <c r="D467" s="4" t="str">
        <f>"郝文雪"</f>
        <v>郝文雪</v>
      </c>
    </row>
    <row r="468" spans="1:4">
      <c r="A468" s="4">
        <v>466</v>
      </c>
      <c r="B468" s="4" t="str">
        <f t="shared" si="31"/>
        <v>51701</v>
      </c>
      <c r="C468" s="4" t="s">
        <v>21</v>
      </c>
      <c r="D468" s="4" t="str">
        <f>"卢翔宇"</f>
        <v>卢翔宇</v>
      </c>
    </row>
    <row r="469" spans="1:4">
      <c r="A469" s="4">
        <v>467</v>
      </c>
      <c r="B469" s="4" t="str">
        <f t="shared" si="31"/>
        <v>51701</v>
      </c>
      <c r="C469" s="4" t="s">
        <v>21</v>
      </c>
      <c r="D469" s="4" t="str">
        <f>"李建军"</f>
        <v>李建军</v>
      </c>
    </row>
    <row r="470" spans="1:4">
      <c r="A470" s="4">
        <v>468</v>
      </c>
      <c r="B470" s="4" t="str">
        <f t="shared" si="31"/>
        <v>51701</v>
      </c>
      <c r="C470" s="4" t="s">
        <v>21</v>
      </c>
      <c r="D470" s="4" t="str">
        <f>"袁志胜"</f>
        <v>袁志胜</v>
      </c>
    </row>
    <row r="471" spans="1:4">
      <c r="A471" s="4">
        <v>469</v>
      </c>
      <c r="B471" s="4" t="str">
        <f t="shared" si="31"/>
        <v>51701</v>
      </c>
      <c r="C471" s="4" t="s">
        <v>21</v>
      </c>
      <c r="D471" s="4" t="str">
        <f>"李鑫"</f>
        <v>李鑫</v>
      </c>
    </row>
    <row r="472" spans="1:4">
      <c r="A472" s="4">
        <v>470</v>
      </c>
      <c r="B472" s="4" t="str">
        <f t="shared" si="31"/>
        <v>51701</v>
      </c>
      <c r="C472" s="4" t="s">
        <v>21</v>
      </c>
      <c r="D472" s="4" t="str">
        <f>"冉丽娟"</f>
        <v>冉丽娟</v>
      </c>
    </row>
    <row r="473" spans="1:4">
      <c r="A473" s="4">
        <v>471</v>
      </c>
      <c r="B473" s="4" t="str">
        <f t="shared" si="31"/>
        <v>51701</v>
      </c>
      <c r="C473" s="4" t="s">
        <v>21</v>
      </c>
      <c r="D473" s="4" t="str">
        <f>"刘睿"</f>
        <v>刘睿</v>
      </c>
    </row>
    <row r="474" spans="1:4">
      <c r="A474" s="4">
        <v>472</v>
      </c>
      <c r="B474" s="4" t="str">
        <f t="shared" si="31"/>
        <v>51701</v>
      </c>
      <c r="C474" s="4" t="s">
        <v>21</v>
      </c>
      <c r="D474" s="4" t="str">
        <f>"陈春"</f>
        <v>陈春</v>
      </c>
    </row>
    <row r="475" spans="1:4">
      <c r="A475" s="4">
        <v>473</v>
      </c>
      <c r="B475" s="4" t="str">
        <f t="shared" si="31"/>
        <v>51701</v>
      </c>
      <c r="C475" s="4" t="s">
        <v>21</v>
      </c>
      <c r="D475" s="4" t="str">
        <f>"车萌"</f>
        <v>车萌</v>
      </c>
    </row>
    <row r="476" spans="1:4">
      <c r="A476" s="4">
        <v>474</v>
      </c>
      <c r="B476" s="4" t="str">
        <f t="shared" si="31"/>
        <v>51701</v>
      </c>
      <c r="C476" s="4" t="s">
        <v>21</v>
      </c>
      <c r="D476" s="4" t="str">
        <f>"马中华"</f>
        <v>马中华</v>
      </c>
    </row>
    <row r="477" spans="1:4">
      <c r="A477" s="4">
        <v>475</v>
      </c>
      <c r="B477" s="4" t="str">
        <f t="shared" si="31"/>
        <v>51701</v>
      </c>
      <c r="C477" s="4" t="s">
        <v>21</v>
      </c>
      <c r="D477" s="4" t="str">
        <f>"丁帅"</f>
        <v>丁帅</v>
      </c>
    </row>
    <row r="478" spans="1:4">
      <c r="A478" s="4">
        <v>476</v>
      </c>
      <c r="B478" s="4" t="str">
        <f t="shared" si="31"/>
        <v>51701</v>
      </c>
      <c r="C478" s="4" t="s">
        <v>21</v>
      </c>
      <c r="D478" s="4" t="str">
        <f>"郑玉琳"</f>
        <v>郑玉琳</v>
      </c>
    </row>
    <row r="479" spans="1:4">
      <c r="A479" s="4">
        <v>477</v>
      </c>
      <c r="B479" s="4" t="str">
        <f t="shared" si="31"/>
        <v>51701</v>
      </c>
      <c r="C479" s="4" t="s">
        <v>21</v>
      </c>
      <c r="D479" s="4" t="str">
        <f>"陈润平"</f>
        <v>陈润平</v>
      </c>
    </row>
    <row r="480" spans="1:4">
      <c r="A480" s="4">
        <v>478</v>
      </c>
      <c r="B480" s="4" t="str">
        <f t="shared" si="31"/>
        <v>51701</v>
      </c>
      <c r="C480" s="4" t="s">
        <v>21</v>
      </c>
      <c r="D480" s="4" t="str">
        <f>"资淑梅"</f>
        <v>资淑梅</v>
      </c>
    </row>
    <row r="481" spans="1:4">
      <c r="A481" s="4">
        <v>479</v>
      </c>
      <c r="B481" s="4" t="str">
        <f t="shared" si="31"/>
        <v>51701</v>
      </c>
      <c r="C481" s="4" t="s">
        <v>21</v>
      </c>
      <c r="D481" s="4" t="str">
        <f>"周洁艳"</f>
        <v>周洁艳</v>
      </c>
    </row>
    <row r="482" spans="1:4">
      <c r="A482" s="4">
        <v>480</v>
      </c>
      <c r="B482" s="4" t="str">
        <f t="shared" si="31"/>
        <v>51701</v>
      </c>
      <c r="C482" s="4" t="s">
        <v>21</v>
      </c>
      <c r="D482" s="4" t="str">
        <f>"肖意"</f>
        <v>肖意</v>
      </c>
    </row>
    <row r="483" spans="1:4">
      <c r="A483" s="4">
        <v>481</v>
      </c>
      <c r="B483" s="4" t="str">
        <f t="shared" si="31"/>
        <v>51701</v>
      </c>
      <c r="C483" s="4" t="s">
        <v>21</v>
      </c>
      <c r="D483" s="4" t="str">
        <f>"刘益鹏"</f>
        <v>刘益鹏</v>
      </c>
    </row>
    <row r="484" spans="1:4">
      <c r="A484" s="4">
        <v>482</v>
      </c>
      <c r="B484" s="4" t="str">
        <f t="shared" si="31"/>
        <v>51701</v>
      </c>
      <c r="C484" s="4" t="s">
        <v>21</v>
      </c>
      <c r="D484" s="4" t="str">
        <f>"陈鑫磊"</f>
        <v>陈鑫磊</v>
      </c>
    </row>
    <row r="485" spans="1:4">
      <c r="A485" s="4">
        <v>483</v>
      </c>
      <c r="B485" s="4" t="str">
        <f t="shared" si="31"/>
        <v>51701</v>
      </c>
      <c r="C485" s="4" t="s">
        <v>21</v>
      </c>
      <c r="D485" s="4" t="str">
        <f>"王飞杰"</f>
        <v>王飞杰</v>
      </c>
    </row>
    <row r="486" spans="1:4">
      <c r="A486" s="4">
        <v>484</v>
      </c>
      <c r="B486" s="4" t="str">
        <f t="shared" si="31"/>
        <v>51701</v>
      </c>
      <c r="C486" s="4" t="s">
        <v>21</v>
      </c>
      <c r="D486" s="4" t="str">
        <f>"何秋香"</f>
        <v>何秋香</v>
      </c>
    </row>
    <row r="487" spans="1:4">
      <c r="A487" s="4">
        <v>485</v>
      </c>
      <c r="B487" s="4" t="str">
        <f t="shared" si="31"/>
        <v>51701</v>
      </c>
      <c r="C487" s="4" t="s">
        <v>21</v>
      </c>
      <c r="D487" s="4" t="str">
        <f>"王世彤"</f>
        <v>王世彤</v>
      </c>
    </row>
    <row r="488" spans="1:4">
      <c r="A488" s="4">
        <v>486</v>
      </c>
      <c r="B488" s="4" t="str">
        <f t="shared" si="31"/>
        <v>51701</v>
      </c>
      <c r="C488" s="4" t="s">
        <v>21</v>
      </c>
      <c r="D488" s="4" t="str">
        <f>"谭天"</f>
        <v>谭天</v>
      </c>
    </row>
    <row r="489" spans="1:4">
      <c r="A489" s="4">
        <v>487</v>
      </c>
      <c r="B489" s="4" t="str">
        <f t="shared" si="31"/>
        <v>51701</v>
      </c>
      <c r="C489" s="4" t="s">
        <v>21</v>
      </c>
      <c r="D489" s="4" t="str">
        <f>"邹广权"</f>
        <v>邹广权</v>
      </c>
    </row>
    <row r="490" spans="1:4">
      <c r="A490" s="4">
        <v>488</v>
      </c>
      <c r="B490" s="4" t="str">
        <f t="shared" si="31"/>
        <v>51701</v>
      </c>
      <c r="C490" s="4" t="s">
        <v>21</v>
      </c>
      <c r="D490" s="4" t="str">
        <f>"李悦"</f>
        <v>李悦</v>
      </c>
    </row>
    <row r="491" spans="1:4">
      <c r="A491" s="4">
        <v>489</v>
      </c>
      <c r="B491" s="4" t="str">
        <f t="shared" si="31"/>
        <v>51701</v>
      </c>
      <c r="C491" s="4" t="s">
        <v>21</v>
      </c>
      <c r="D491" s="4" t="str">
        <f>"张方洁"</f>
        <v>张方洁</v>
      </c>
    </row>
    <row r="492" spans="1:4">
      <c r="A492" s="4">
        <v>490</v>
      </c>
      <c r="B492" s="4" t="str">
        <f t="shared" si="31"/>
        <v>51701</v>
      </c>
      <c r="C492" s="4" t="s">
        <v>21</v>
      </c>
      <c r="D492" s="4" t="str">
        <f>"吴杨"</f>
        <v>吴杨</v>
      </c>
    </row>
    <row r="493" spans="1:4">
      <c r="A493" s="4">
        <v>491</v>
      </c>
      <c r="B493" s="4" t="str">
        <f t="shared" si="31"/>
        <v>51701</v>
      </c>
      <c r="C493" s="4" t="s">
        <v>21</v>
      </c>
      <c r="D493" s="4" t="str">
        <f>"周盈"</f>
        <v>周盈</v>
      </c>
    </row>
    <row r="494" spans="1:4">
      <c r="A494" s="4">
        <v>492</v>
      </c>
      <c r="B494" s="4" t="str">
        <f t="shared" si="31"/>
        <v>51701</v>
      </c>
      <c r="C494" s="4" t="s">
        <v>21</v>
      </c>
      <c r="D494" s="4" t="str">
        <f>"赵靖"</f>
        <v>赵靖</v>
      </c>
    </row>
    <row r="495" spans="1:4">
      <c r="A495" s="4">
        <v>493</v>
      </c>
      <c r="B495" s="4" t="str">
        <f t="shared" si="31"/>
        <v>51701</v>
      </c>
      <c r="C495" s="4" t="s">
        <v>21</v>
      </c>
      <c r="D495" s="4" t="str">
        <f>"吴华卓"</f>
        <v>吴华卓</v>
      </c>
    </row>
    <row r="496" spans="1:4">
      <c r="A496" s="4">
        <v>494</v>
      </c>
      <c r="B496" s="4" t="str">
        <f t="shared" si="31"/>
        <v>51701</v>
      </c>
      <c r="C496" s="4" t="s">
        <v>21</v>
      </c>
      <c r="D496" s="4" t="str">
        <f>"何智能"</f>
        <v>何智能</v>
      </c>
    </row>
    <row r="497" spans="1:4">
      <c r="A497" s="4">
        <v>495</v>
      </c>
      <c r="B497" s="4" t="str">
        <f t="shared" ref="B497:B501" si="32">"51801"</f>
        <v>51801</v>
      </c>
      <c r="C497" s="4" t="s">
        <v>22</v>
      </c>
      <c r="D497" s="4" t="str">
        <f>"任政广"</f>
        <v>任政广</v>
      </c>
    </row>
    <row r="498" spans="1:4">
      <c r="A498" s="4">
        <v>496</v>
      </c>
      <c r="B498" s="4" t="str">
        <f t="shared" si="32"/>
        <v>51801</v>
      </c>
      <c r="C498" s="4" t="s">
        <v>22</v>
      </c>
      <c r="D498" s="4" t="str">
        <f>"武晓康"</f>
        <v>武晓康</v>
      </c>
    </row>
    <row r="499" spans="1:4">
      <c r="A499" s="4">
        <v>497</v>
      </c>
      <c r="B499" s="4" t="str">
        <f t="shared" si="32"/>
        <v>51801</v>
      </c>
      <c r="C499" s="4" t="s">
        <v>22</v>
      </c>
      <c r="D499" s="4" t="str">
        <f>"史今科"</f>
        <v>史今科</v>
      </c>
    </row>
    <row r="500" spans="1:4">
      <c r="A500" s="4">
        <v>498</v>
      </c>
      <c r="B500" s="4" t="str">
        <f t="shared" si="32"/>
        <v>51801</v>
      </c>
      <c r="C500" s="4" t="s">
        <v>22</v>
      </c>
      <c r="D500" s="4" t="str">
        <f>"田进"</f>
        <v>田进</v>
      </c>
    </row>
    <row r="501" spans="1:4">
      <c r="A501" s="4">
        <v>499</v>
      </c>
      <c r="B501" s="4" t="str">
        <f t="shared" si="32"/>
        <v>51801</v>
      </c>
      <c r="C501" s="4" t="s">
        <v>22</v>
      </c>
      <c r="D501" s="4" t="str">
        <f>"田洲"</f>
        <v>田洲</v>
      </c>
    </row>
    <row r="502" spans="1:4">
      <c r="A502" s="4">
        <v>500</v>
      </c>
      <c r="B502" s="4" t="str">
        <f t="shared" ref="B502:B513" si="33">"51901"</f>
        <v>51901</v>
      </c>
      <c r="C502" s="4" t="s">
        <v>23</v>
      </c>
      <c r="D502" s="4" t="str">
        <f>"许涛"</f>
        <v>许涛</v>
      </c>
    </row>
    <row r="503" spans="1:4">
      <c r="A503" s="4">
        <v>501</v>
      </c>
      <c r="B503" s="4" t="str">
        <f t="shared" si="33"/>
        <v>51901</v>
      </c>
      <c r="C503" s="4" t="s">
        <v>23</v>
      </c>
      <c r="D503" s="4" t="str">
        <f>"欧阳金秋"</f>
        <v>欧阳金秋</v>
      </c>
    </row>
    <row r="504" spans="1:4">
      <c r="A504" s="4">
        <v>502</v>
      </c>
      <c r="B504" s="4" t="str">
        <f t="shared" si="33"/>
        <v>51901</v>
      </c>
      <c r="C504" s="4" t="s">
        <v>23</v>
      </c>
      <c r="D504" s="4" t="str">
        <f>"曾四伟"</f>
        <v>曾四伟</v>
      </c>
    </row>
    <row r="505" spans="1:4">
      <c r="A505" s="4">
        <v>503</v>
      </c>
      <c r="B505" s="4" t="str">
        <f t="shared" si="33"/>
        <v>51901</v>
      </c>
      <c r="C505" s="4" t="s">
        <v>23</v>
      </c>
      <c r="D505" s="4" t="str">
        <f>"王克成"</f>
        <v>王克成</v>
      </c>
    </row>
    <row r="506" spans="1:4">
      <c r="A506" s="4">
        <v>504</v>
      </c>
      <c r="B506" s="4" t="str">
        <f t="shared" si="33"/>
        <v>51901</v>
      </c>
      <c r="C506" s="4" t="s">
        <v>23</v>
      </c>
      <c r="D506" s="4" t="str">
        <f>"崔耀辉"</f>
        <v>崔耀辉</v>
      </c>
    </row>
    <row r="507" spans="1:4">
      <c r="A507" s="4">
        <v>505</v>
      </c>
      <c r="B507" s="4" t="str">
        <f t="shared" si="33"/>
        <v>51901</v>
      </c>
      <c r="C507" s="4" t="s">
        <v>23</v>
      </c>
      <c r="D507" s="4" t="str">
        <f>"付鹏"</f>
        <v>付鹏</v>
      </c>
    </row>
    <row r="508" spans="1:4">
      <c r="A508" s="4">
        <v>506</v>
      </c>
      <c r="B508" s="4" t="str">
        <f t="shared" si="33"/>
        <v>51901</v>
      </c>
      <c r="C508" s="4" t="s">
        <v>23</v>
      </c>
      <c r="D508" s="4" t="str">
        <f>"周宇峰"</f>
        <v>周宇峰</v>
      </c>
    </row>
    <row r="509" spans="1:4">
      <c r="A509" s="4">
        <v>507</v>
      </c>
      <c r="B509" s="4" t="str">
        <f t="shared" si="33"/>
        <v>51901</v>
      </c>
      <c r="C509" s="4" t="s">
        <v>23</v>
      </c>
      <c r="D509" s="4" t="str">
        <f>"刘玉涛"</f>
        <v>刘玉涛</v>
      </c>
    </row>
    <row r="510" spans="1:4">
      <c r="A510" s="4">
        <v>508</v>
      </c>
      <c r="B510" s="4" t="str">
        <f t="shared" si="33"/>
        <v>51901</v>
      </c>
      <c r="C510" s="4" t="s">
        <v>23</v>
      </c>
      <c r="D510" s="4" t="str">
        <f>"韩东"</f>
        <v>韩东</v>
      </c>
    </row>
    <row r="511" spans="1:4">
      <c r="A511" s="4">
        <v>509</v>
      </c>
      <c r="B511" s="4" t="str">
        <f t="shared" si="33"/>
        <v>51901</v>
      </c>
      <c r="C511" s="4" t="s">
        <v>23</v>
      </c>
      <c r="D511" s="4" t="str">
        <f>"黄铖"</f>
        <v>黄铖</v>
      </c>
    </row>
    <row r="512" spans="1:4">
      <c r="A512" s="4">
        <v>510</v>
      </c>
      <c r="B512" s="4" t="str">
        <f t="shared" si="33"/>
        <v>51901</v>
      </c>
      <c r="C512" s="4" t="s">
        <v>23</v>
      </c>
      <c r="D512" s="4" t="str">
        <f>"王健"</f>
        <v>王健</v>
      </c>
    </row>
    <row r="513" spans="1:4">
      <c r="A513" s="4">
        <v>511</v>
      </c>
      <c r="B513" s="4" t="str">
        <f t="shared" si="33"/>
        <v>51901</v>
      </c>
      <c r="C513" s="4" t="s">
        <v>23</v>
      </c>
      <c r="D513" s="4" t="str">
        <f>"唐润泽"</f>
        <v>唐润泽</v>
      </c>
    </row>
    <row r="514" spans="1:4">
      <c r="A514" s="4">
        <v>512</v>
      </c>
      <c r="B514" s="4" t="str">
        <f t="shared" ref="B514:B519" si="34">"52001"</f>
        <v>52001</v>
      </c>
      <c r="C514" s="4" t="s">
        <v>24</v>
      </c>
      <c r="D514" s="4" t="str">
        <f>"李双益"</f>
        <v>李双益</v>
      </c>
    </row>
    <row r="515" spans="1:4">
      <c r="A515" s="4">
        <v>513</v>
      </c>
      <c r="B515" s="4" t="str">
        <f t="shared" si="34"/>
        <v>52001</v>
      </c>
      <c r="C515" s="4" t="s">
        <v>24</v>
      </c>
      <c r="D515" s="4" t="str">
        <f>"赵子敬"</f>
        <v>赵子敬</v>
      </c>
    </row>
    <row r="516" spans="1:4">
      <c r="A516" s="4">
        <v>514</v>
      </c>
      <c r="B516" s="4" t="str">
        <f t="shared" si="34"/>
        <v>52001</v>
      </c>
      <c r="C516" s="4" t="s">
        <v>24</v>
      </c>
      <c r="D516" s="4" t="str">
        <f>"何晨睿"</f>
        <v>何晨睿</v>
      </c>
    </row>
    <row r="517" spans="1:4">
      <c r="A517" s="4">
        <v>515</v>
      </c>
      <c r="B517" s="4" t="str">
        <f t="shared" si="34"/>
        <v>52001</v>
      </c>
      <c r="C517" s="4" t="s">
        <v>24</v>
      </c>
      <c r="D517" s="4" t="str">
        <f>"沈桢洛"</f>
        <v>沈桢洛</v>
      </c>
    </row>
    <row r="518" spans="1:4">
      <c r="A518" s="4">
        <v>516</v>
      </c>
      <c r="B518" s="4" t="str">
        <f t="shared" si="34"/>
        <v>52001</v>
      </c>
      <c r="C518" s="4" t="s">
        <v>24</v>
      </c>
      <c r="D518" s="4" t="str">
        <f>"刘子健"</f>
        <v>刘子健</v>
      </c>
    </row>
    <row r="519" spans="1:4">
      <c r="A519" s="4">
        <v>517</v>
      </c>
      <c r="B519" s="4" t="str">
        <f t="shared" si="34"/>
        <v>52001</v>
      </c>
      <c r="C519" s="4" t="s">
        <v>24</v>
      </c>
      <c r="D519" s="4" t="str">
        <f>"张健锋"</f>
        <v>张健锋</v>
      </c>
    </row>
    <row r="520" spans="1:4">
      <c r="A520" s="4">
        <v>518</v>
      </c>
      <c r="B520" s="4" t="str">
        <f t="shared" ref="B520:B548" si="35">"52101"</f>
        <v>52101</v>
      </c>
      <c r="C520" s="4" t="s">
        <v>25</v>
      </c>
      <c r="D520" s="4" t="str">
        <f>"王子康"</f>
        <v>王子康</v>
      </c>
    </row>
    <row r="521" spans="1:4">
      <c r="A521" s="4">
        <v>519</v>
      </c>
      <c r="B521" s="4" t="str">
        <f t="shared" si="35"/>
        <v>52101</v>
      </c>
      <c r="C521" s="4" t="s">
        <v>25</v>
      </c>
      <c r="D521" s="4" t="str">
        <f>"张天宇"</f>
        <v>张天宇</v>
      </c>
    </row>
    <row r="522" spans="1:4">
      <c r="A522" s="4">
        <v>520</v>
      </c>
      <c r="B522" s="4" t="str">
        <f t="shared" si="35"/>
        <v>52101</v>
      </c>
      <c r="C522" s="4" t="s">
        <v>25</v>
      </c>
      <c r="D522" s="4" t="str">
        <f>"赵晗"</f>
        <v>赵晗</v>
      </c>
    </row>
    <row r="523" spans="1:4">
      <c r="A523" s="4">
        <v>521</v>
      </c>
      <c r="B523" s="4" t="str">
        <f t="shared" si="35"/>
        <v>52101</v>
      </c>
      <c r="C523" s="4" t="s">
        <v>25</v>
      </c>
      <c r="D523" s="4" t="str">
        <f>"毛祖元"</f>
        <v>毛祖元</v>
      </c>
    </row>
    <row r="524" spans="1:4">
      <c r="A524" s="4">
        <v>522</v>
      </c>
      <c r="B524" s="4" t="str">
        <f t="shared" si="35"/>
        <v>52101</v>
      </c>
      <c r="C524" s="4" t="s">
        <v>25</v>
      </c>
      <c r="D524" s="4" t="str">
        <f>"慕容雨"</f>
        <v>慕容雨</v>
      </c>
    </row>
    <row r="525" spans="1:4">
      <c r="A525" s="4">
        <v>523</v>
      </c>
      <c r="B525" s="4" t="str">
        <f t="shared" si="35"/>
        <v>52101</v>
      </c>
      <c r="C525" s="4" t="s">
        <v>25</v>
      </c>
      <c r="D525" s="4" t="str">
        <f>"李文超"</f>
        <v>李文超</v>
      </c>
    </row>
    <row r="526" spans="1:4">
      <c r="A526" s="4">
        <v>524</v>
      </c>
      <c r="B526" s="4" t="str">
        <f t="shared" si="35"/>
        <v>52101</v>
      </c>
      <c r="C526" s="4" t="s">
        <v>25</v>
      </c>
      <c r="D526" s="4" t="str">
        <f>"胡超"</f>
        <v>胡超</v>
      </c>
    </row>
    <row r="527" spans="1:4">
      <c r="A527" s="4">
        <v>525</v>
      </c>
      <c r="B527" s="4" t="str">
        <f t="shared" si="35"/>
        <v>52101</v>
      </c>
      <c r="C527" s="4" t="s">
        <v>25</v>
      </c>
      <c r="D527" s="4" t="str">
        <f>"李旭"</f>
        <v>李旭</v>
      </c>
    </row>
    <row r="528" spans="1:4">
      <c r="A528" s="4">
        <v>526</v>
      </c>
      <c r="B528" s="4" t="str">
        <f t="shared" si="35"/>
        <v>52101</v>
      </c>
      <c r="C528" s="4" t="s">
        <v>25</v>
      </c>
      <c r="D528" s="4" t="str">
        <f>"陈雪芹"</f>
        <v>陈雪芹</v>
      </c>
    </row>
    <row r="529" spans="1:4">
      <c r="A529" s="4">
        <v>527</v>
      </c>
      <c r="B529" s="4" t="str">
        <f t="shared" si="35"/>
        <v>52101</v>
      </c>
      <c r="C529" s="4" t="s">
        <v>25</v>
      </c>
      <c r="D529" s="4" t="str">
        <f>"郑国梁"</f>
        <v>郑国梁</v>
      </c>
    </row>
    <row r="530" spans="1:4">
      <c r="A530" s="4">
        <v>528</v>
      </c>
      <c r="B530" s="4" t="str">
        <f t="shared" si="35"/>
        <v>52101</v>
      </c>
      <c r="C530" s="4" t="s">
        <v>25</v>
      </c>
      <c r="D530" s="4" t="str">
        <f>"柴爽"</f>
        <v>柴爽</v>
      </c>
    </row>
    <row r="531" spans="1:4">
      <c r="A531" s="4">
        <v>529</v>
      </c>
      <c r="B531" s="4" t="str">
        <f t="shared" si="35"/>
        <v>52101</v>
      </c>
      <c r="C531" s="4" t="s">
        <v>25</v>
      </c>
      <c r="D531" s="4" t="str">
        <f>"胡锐"</f>
        <v>胡锐</v>
      </c>
    </row>
    <row r="532" spans="1:4">
      <c r="A532" s="4">
        <v>530</v>
      </c>
      <c r="B532" s="4" t="str">
        <f t="shared" si="35"/>
        <v>52101</v>
      </c>
      <c r="C532" s="4" t="s">
        <v>25</v>
      </c>
      <c r="D532" s="4" t="str">
        <f>"费政富"</f>
        <v>费政富</v>
      </c>
    </row>
    <row r="533" spans="1:4">
      <c r="A533" s="4">
        <v>531</v>
      </c>
      <c r="B533" s="4" t="str">
        <f t="shared" si="35"/>
        <v>52101</v>
      </c>
      <c r="C533" s="4" t="s">
        <v>25</v>
      </c>
      <c r="D533" s="4" t="str">
        <f>"秦顺"</f>
        <v>秦顺</v>
      </c>
    </row>
    <row r="534" spans="1:4">
      <c r="A534" s="4">
        <v>532</v>
      </c>
      <c r="B534" s="4" t="str">
        <f t="shared" si="35"/>
        <v>52101</v>
      </c>
      <c r="C534" s="4" t="s">
        <v>25</v>
      </c>
      <c r="D534" s="4" t="str">
        <f>"裴佶"</f>
        <v>裴佶</v>
      </c>
    </row>
    <row r="535" spans="1:4">
      <c r="A535" s="4">
        <v>533</v>
      </c>
      <c r="B535" s="4" t="str">
        <f t="shared" si="35"/>
        <v>52101</v>
      </c>
      <c r="C535" s="4" t="s">
        <v>25</v>
      </c>
      <c r="D535" s="4" t="str">
        <f>"付沃兴"</f>
        <v>付沃兴</v>
      </c>
    </row>
    <row r="536" spans="1:4">
      <c r="A536" s="4">
        <v>534</v>
      </c>
      <c r="B536" s="4" t="str">
        <f t="shared" si="35"/>
        <v>52101</v>
      </c>
      <c r="C536" s="4" t="s">
        <v>25</v>
      </c>
      <c r="D536" s="4" t="str">
        <f>"李伏倩"</f>
        <v>李伏倩</v>
      </c>
    </row>
    <row r="537" spans="1:4">
      <c r="A537" s="4">
        <v>535</v>
      </c>
      <c r="B537" s="4" t="str">
        <f t="shared" si="35"/>
        <v>52101</v>
      </c>
      <c r="C537" s="4" t="s">
        <v>25</v>
      </c>
      <c r="D537" s="4" t="str">
        <f>"马双念"</f>
        <v>马双念</v>
      </c>
    </row>
    <row r="538" spans="1:4">
      <c r="A538" s="4">
        <v>536</v>
      </c>
      <c r="B538" s="4" t="str">
        <f t="shared" si="35"/>
        <v>52101</v>
      </c>
      <c r="C538" s="4" t="s">
        <v>25</v>
      </c>
      <c r="D538" s="4" t="str">
        <f>"徐凡舒"</f>
        <v>徐凡舒</v>
      </c>
    </row>
    <row r="539" spans="1:4">
      <c r="A539" s="4">
        <v>537</v>
      </c>
      <c r="B539" s="4" t="str">
        <f t="shared" si="35"/>
        <v>52101</v>
      </c>
      <c r="C539" s="4" t="s">
        <v>25</v>
      </c>
      <c r="D539" s="4" t="str">
        <f>"肖婷"</f>
        <v>肖婷</v>
      </c>
    </row>
    <row r="540" spans="1:4">
      <c r="A540" s="4">
        <v>538</v>
      </c>
      <c r="B540" s="4" t="str">
        <f t="shared" si="35"/>
        <v>52101</v>
      </c>
      <c r="C540" s="4" t="s">
        <v>25</v>
      </c>
      <c r="D540" s="4" t="str">
        <f>"张浩然"</f>
        <v>张浩然</v>
      </c>
    </row>
    <row r="541" spans="1:4">
      <c r="A541" s="4">
        <v>539</v>
      </c>
      <c r="B541" s="4" t="str">
        <f t="shared" si="35"/>
        <v>52101</v>
      </c>
      <c r="C541" s="4" t="s">
        <v>25</v>
      </c>
      <c r="D541" s="4" t="str">
        <f>"曾志强"</f>
        <v>曾志强</v>
      </c>
    </row>
    <row r="542" spans="1:4">
      <c r="A542" s="4">
        <v>540</v>
      </c>
      <c r="B542" s="4" t="str">
        <f t="shared" si="35"/>
        <v>52101</v>
      </c>
      <c r="C542" s="4" t="s">
        <v>25</v>
      </c>
      <c r="D542" s="4" t="str">
        <f>"孙庆祥"</f>
        <v>孙庆祥</v>
      </c>
    </row>
    <row r="543" spans="1:4">
      <c r="A543" s="4">
        <v>541</v>
      </c>
      <c r="B543" s="4" t="str">
        <f t="shared" si="35"/>
        <v>52101</v>
      </c>
      <c r="C543" s="4" t="s">
        <v>25</v>
      </c>
      <c r="D543" s="4" t="str">
        <f>"郝蓉蓉"</f>
        <v>郝蓉蓉</v>
      </c>
    </row>
    <row r="544" spans="1:4">
      <c r="A544" s="4">
        <v>542</v>
      </c>
      <c r="B544" s="4" t="str">
        <f t="shared" si="35"/>
        <v>52101</v>
      </c>
      <c r="C544" s="4" t="s">
        <v>25</v>
      </c>
      <c r="D544" s="4" t="str">
        <f>"闵宏志"</f>
        <v>闵宏志</v>
      </c>
    </row>
    <row r="545" spans="1:4">
      <c r="A545" s="4">
        <v>543</v>
      </c>
      <c r="B545" s="4" t="str">
        <f t="shared" si="35"/>
        <v>52101</v>
      </c>
      <c r="C545" s="4" t="s">
        <v>25</v>
      </c>
      <c r="D545" s="4" t="str">
        <f>"戴魏真"</f>
        <v>戴魏真</v>
      </c>
    </row>
    <row r="546" spans="1:4">
      <c r="A546" s="4">
        <v>544</v>
      </c>
      <c r="B546" s="4" t="str">
        <f t="shared" si="35"/>
        <v>52101</v>
      </c>
      <c r="C546" s="4" t="s">
        <v>25</v>
      </c>
      <c r="D546" s="4" t="str">
        <f>"李海鹏"</f>
        <v>李海鹏</v>
      </c>
    </row>
    <row r="547" spans="1:4">
      <c r="A547" s="4">
        <v>545</v>
      </c>
      <c r="B547" s="4" t="str">
        <f t="shared" si="35"/>
        <v>52101</v>
      </c>
      <c r="C547" s="4" t="s">
        <v>25</v>
      </c>
      <c r="D547" s="4" t="str">
        <f>"包婉玉"</f>
        <v>包婉玉</v>
      </c>
    </row>
    <row r="548" spans="1:4">
      <c r="A548" s="4">
        <v>546</v>
      </c>
      <c r="B548" s="4" t="str">
        <f t="shared" si="35"/>
        <v>52101</v>
      </c>
      <c r="C548" s="4" t="s">
        <v>25</v>
      </c>
      <c r="D548" s="4" t="str">
        <f>"伍适洁"</f>
        <v>伍适洁</v>
      </c>
    </row>
    <row r="549" spans="1:4">
      <c r="A549" s="4">
        <v>547</v>
      </c>
      <c r="B549" s="4" t="str">
        <f t="shared" ref="B549:B560" si="36">"52201"</f>
        <v>52201</v>
      </c>
      <c r="C549" s="4" t="s">
        <v>26</v>
      </c>
      <c r="D549" s="4" t="str">
        <f>"黎强"</f>
        <v>黎强</v>
      </c>
    </row>
    <row r="550" spans="1:4">
      <c r="A550" s="4">
        <v>548</v>
      </c>
      <c r="B550" s="4" t="str">
        <f t="shared" si="36"/>
        <v>52201</v>
      </c>
      <c r="C550" s="4" t="s">
        <v>26</v>
      </c>
      <c r="D550" s="4" t="str">
        <f>"罗仙"</f>
        <v>罗仙</v>
      </c>
    </row>
    <row r="551" spans="1:4">
      <c r="A551" s="4">
        <v>549</v>
      </c>
      <c r="B551" s="4" t="str">
        <f t="shared" si="36"/>
        <v>52201</v>
      </c>
      <c r="C551" s="4" t="s">
        <v>26</v>
      </c>
      <c r="D551" s="4" t="str">
        <f>"谢鸿慧"</f>
        <v>谢鸿慧</v>
      </c>
    </row>
    <row r="552" spans="1:4">
      <c r="A552" s="4">
        <v>550</v>
      </c>
      <c r="B552" s="4" t="str">
        <f t="shared" si="36"/>
        <v>52201</v>
      </c>
      <c r="C552" s="4" t="s">
        <v>26</v>
      </c>
      <c r="D552" s="4" t="str">
        <f>"李卓"</f>
        <v>李卓</v>
      </c>
    </row>
    <row r="553" spans="1:4">
      <c r="A553" s="4">
        <v>551</v>
      </c>
      <c r="B553" s="4" t="str">
        <f t="shared" si="36"/>
        <v>52201</v>
      </c>
      <c r="C553" s="4" t="s">
        <v>26</v>
      </c>
      <c r="D553" s="4" t="str">
        <f>"刘安稳"</f>
        <v>刘安稳</v>
      </c>
    </row>
    <row r="554" spans="1:4">
      <c r="A554" s="4">
        <v>552</v>
      </c>
      <c r="B554" s="4" t="str">
        <f t="shared" si="36"/>
        <v>52201</v>
      </c>
      <c r="C554" s="4" t="s">
        <v>26</v>
      </c>
      <c r="D554" s="4" t="str">
        <f>"黄亚威"</f>
        <v>黄亚威</v>
      </c>
    </row>
    <row r="555" spans="1:4">
      <c r="A555" s="4">
        <v>553</v>
      </c>
      <c r="B555" s="4" t="str">
        <f t="shared" si="36"/>
        <v>52201</v>
      </c>
      <c r="C555" s="4" t="s">
        <v>26</v>
      </c>
      <c r="D555" s="4" t="str">
        <f>"石逸泽"</f>
        <v>石逸泽</v>
      </c>
    </row>
    <row r="556" spans="1:4">
      <c r="A556" s="4">
        <v>554</v>
      </c>
      <c r="B556" s="4" t="str">
        <f t="shared" si="36"/>
        <v>52201</v>
      </c>
      <c r="C556" s="4" t="s">
        <v>26</v>
      </c>
      <c r="D556" s="4" t="str">
        <f>"韩杰"</f>
        <v>韩杰</v>
      </c>
    </row>
    <row r="557" spans="1:4">
      <c r="A557" s="4">
        <v>555</v>
      </c>
      <c r="B557" s="4" t="str">
        <f t="shared" si="36"/>
        <v>52201</v>
      </c>
      <c r="C557" s="4" t="s">
        <v>26</v>
      </c>
      <c r="D557" s="4" t="str">
        <f>"袁玉青"</f>
        <v>袁玉青</v>
      </c>
    </row>
    <row r="558" spans="1:4">
      <c r="A558" s="4">
        <v>556</v>
      </c>
      <c r="B558" s="4" t="str">
        <f t="shared" si="36"/>
        <v>52201</v>
      </c>
      <c r="C558" s="4" t="s">
        <v>26</v>
      </c>
      <c r="D558" s="4" t="str">
        <f>"兰兰"</f>
        <v>兰兰</v>
      </c>
    </row>
    <row r="559" spans="1:4">
      <c r="A559" s="4">
        <v>557</v>
      </c>
      <c r="B559" s="4" t="str">
        <f t="shared" si="36"/>
        <v>52201</v>
      </c>
      <c r="C559" s="4" t="s">
        <v>26</v>
      </c>
      <c r="D559" s="4" t="str">
        <f>"穆应花"</f>
        <v>穆应花</v>
      </c>
    </row>
    <row r="560" spans="1:4">
      <c r="A560" s="4">
        <v>558</v>
      </c>
      <c r="B560" s="4" t="str">
        <f t="shared" si="36"/>
        <v>52201</v>
      </c>
      <c r="C560" s="4" t="s">
        <v>26</v>
      </c>
      <c r="D560" s="4" t="str">
        <f>"熊忠山"</f>
        <v>熊忠山</v>
      </c>
    </row>
    <row r="561" spans="1:4">
      <c r="A561" s="4">
        <v>559</v>
      </c>
      <c r="B561" s="4" t="str">
        <f t="shared" ref="B561:B576" si="37">"52301"</f>
        <v>52301</v>
      </c>
      <c r="C561" s="4" t="s">
        <v>27</v>
      </c>
      <c r="D561" s="4" t="str">
        <f>"周洁"</f>
        <v>周洁</v>
      </c>
    </row>
    <row r="562" spans="1:4">
      <c r="A562" s="4">
        <v>560</v>
      </c>
      <c r="B562" s="4" t="str">
        <f t="shared" si="37"/>
        <v>52301</v>
      </c>
      <c r="C562" s="4" t="s">
        <v>27</v>
      </c>
      <c r="D562" s="4" t="str">
        <f>"赵雅茹"</f>
        <v>赵雅茹</v>
      </c>
    </row>
    <row r="563" spans="1:4">
      <c r="A563" s="4">
        <v>561</v>
      </c>
      <c r="B563" s="4" t="str">
        <f t="shared" si="37"/>
        <v>52301</v>
      </c>
      <c r="C563" s="4" t="s">
        <v>27</v>
      </c>
      <c r="D563" s="4" t="str">
        <f>"张驰"</f>
        <v>张驰</v>
      </c>
    </row>
    <row r="564" spans="1:4">
      <c r="A564" s="4">
        <v>562</v>
      </c>
      <c r="B564" s="4" t="str">
        <f t="shared" si="37"/>
        <v>52301</v>
      </c>
      <c r="C564" s="4" t="s">
        <v>27</v>
      </c>
      <c r="D564" s="4" t="str">
        <f>"陈可"</f>
        <v>陈可</v>
      </c>
    </row>
    <row r="565" spans="1:4">
      <c r="A565" s="4">
        <v>563</v>
      </c>
      <c r="B565" s="4" t="str">
        <f t="shared" si="37"/>
        <v>52301</v>
      </c>
      <c r="C565" s="4" t="s">
        <v>27</v>
      </c>
      <c r="D565" s="4" t="str">
        <f>"张倩"</f>
        <v>张倩</v>
      </c>
    </row>
    <row r="566" spans="1:4">
      <c r="A566" s="4">
        <v>564</v>
      </c>
      <c r="B566" s="4" t="str">
        <f t="shared" si="37"/>
        <v>52301</v>
      </c>
      <c r="C566" s="4" t="s">
        <v>27</v>
      </c>
      <c r="D566" s="4" t="str">
        <f>"雷蕾"</f>
        <v>雷蕾</v>
      </c>
    </row>
    <row r="567" spans="1:4">
      <c r="A567" s="4">
        <v>565</v>
      </c>
      <c r="B567" s="4" t="str">
        <f t="shared" si="37"/>
        <v>52301</v>
      </c>
      <c r="C567" s="4" t="s">
        <v>27</v>
      </c>
      <c r="D567" s="4" t="str">
        <f>"刘万超"</f>
        <v>刘万超</v>
      </c>
    </row>
    <row r="568" spans="1:4">
      <c r="A568" s="4">
        <v>566</v>
      </c>
      <c r="B568" s="4" t="str">
        <f t="shared" si="37"/>
        <v>52301</v>
      </c>
      <c r="C568" s="4" t="s">
        <v>27</v>
      </c>
      <c r="D568" s="4" t="str">
        <f>"文峰"</f>
        <v>文峰</v>
      </c>
    </row>
    <row r="569" spans="1:4">
      <c r="A569" s="4">
        <v>567</v>
      </c>
      <c r="B569" s="4" t="str">
        <f t="shared" si="37"/>
        <v>52301</v>
      </c>
      <c r="C569" s="4" t="s">
        <v>27</v>
      </c>
      <c r="D569" s="4" t="str">
        <f>"邬凤维"</f>
        <v>邬凤维</v>
      </c>
    </row>
    <row r="570" spans="1:4">
      <c r="A570" s="4">
        <v>568</v>
      </c>
      <c r="B570" s="4" t="str">
        <f t="shared" si="37"/>
        <v>52301</v>
      </c>
      <c r="C570" s="4" t="s">
        <v>27</v>
      </c>
      <c r="D570" s="4" t="str">
        <f>"张越"</f>
        <v>张越</v>
      </c>
    </row>
    <row r="571" spans="1:4">
      <c r="A571" s="4">
        <v>569</v>
      </c>
      <c r="B571" s="4" t="str">
        <f t="shared" si="37"/>
        <v>52301</v>
      </c>
      <c r="C571" s="4" t="s">
        <v>27</v>
      </c>
      <c r="D571" s="4" t="str">
        <f>"张文琪"</f>
        <v>张文琪</v>
      </c>
    </row>
    <row r="572" spans="1:4">
      <c r="A572" s="4">
        <v>570</v>
      </c>
      <c r="B572" s="4" t="str">
        <f t="shared" si="37"/>
        <v>52301</v>
      </c>
      <c r="C572" s="4" t="s">
        <v>27</v>
      </c>
      <c r="D572" s="4" t="str">
        <f>"张璐"</f>
        <v>张璐</v>
      </c>
    </row>
    <row r="573" spans="1:4">
      <c r="A573" s="4">
        <v>571</v>
      </c>
      <c r="B573" s="4" t="str">
        <f t="shared" si="37"/>
        <v>52301</v>
      </c>
      <c r="C573" s="4" t="s">
        <v>27</v>
      </c>
      <c r="D573" s="4" t="str">
        <f>"张溯源"</f>
        <v>张溯源</v>
      </c>
    </row>
    <row r="574" spans="1:4">
      <c r="A574" s="4">
        <v>572</v>
      </c>
      <c r="B574" s="4" t="str">
        <f t="shared" si="37"/>
        <v>52301</v>
      </c>
      <c r="C574" s="4" t="s">
        <v>27</v>
      </c>
      <c r="D574" s="4" t="str">
        <f>"邹晓红"</f>
        <v>邹晓红</v>
      </c>
    </row>
    <row r="575" spans="1:4">
      <c r="A575" s="4">
        <v>573</v>
      </c>
      <c r="B575" s="4" t="str">
        <f t="shared" si="37"/>
        <v>52301</v>
      </c>
      <c r="C575" s="4" t="s">
        <v>27</v>
      </c>
      <c r="D575" s="4" t="str">
        <f>"张秀丽"</f>
        <v>张秀丽</v>
      </c>
    </row>
    <row r="576" spans="1:4">
      <c r="A576" s="4">
        <v>574</v>
      </c>
      <c r="B576" s="4" t="str">
        <f t="shared" si="37"/>
        <v>52301</v>
      </c>
      <c r="C576" s="4" t="s">
        <v>27</v>
      </c>
      <c r="D576" s="4" t="str">
        <f>"李依晗"</f>
        <v>李依晗</v>
      </c>
    </row>
    <row r="577" spans="1:4">
      <c r="A577" s="4">
        <v>575</v>
      </c>
      <c r="B577" s="4" t="str">
        <f t="shared" ref="B577:B586" si="38">"52401"</f>
        <v>52401</v>
      </c>
      <c r="C577" s="4" t="s">
        <v>28</v>
      </c>
      <c r="D577" s="4" t="str">
        <f>"曾春娥"</f>
        <v>曾春娥</v>
      </c>
    </row>
    <row r="578" spans="1:4">
      <c r="A578" s="4">
        <v>576</v>
      </c>
      <c r="B578" s="4" t="str">
        <f t="shared" si="38"/>
        <v>52401</v>
      </c>
      <c r="C578" s="4" t="s">
        <v>28</v>
      </c>
      <c r="D578" s="4" t="str">
        <f>"高学益"</f>
        <v>高学益</v>
      </c>
    </row>
    <row r="579" spans="1:4">
      <c r="A579" s="4">
        <v>577</v>
      </c>
      <c r="B579" s="4" t="str">
        <f t="shared" si="38"/>
        <v>52401</v>
      </c>
      <c r="C579" s="4" t="s">
        <v>28</v>
      </c>
      <c r="D579" s="4" t="str">
        <f>"刘明宇"</f>
        <v>刘明宇</v>
      </c>
    </row>
    <row r="580" spans="1:4">
      <c r="A580" s="4">
        <v>578</v>
      </c>
      <c r="B580" s="4" t="str">
        <f t="shared" si="38"/>
        <v>52401</v>
      </c>
      <c r="C580" s="4" t="s">
        <v>28</v>
      </c>
      <c r="D580" s="4" t="str">
        <f>"金珂如"</f>
        <v>金珂如</v>
      </c>
    </row>
    <row r="581" spans="1:4">
      <c r="A581" s="4">
        <v>579</v>
      </c>
      <c r="B581" s="4" t="str">
        <f t="shared" si="38"/>
        <v>52401</v>
      </c>
      <c r="C581" s="4" t="s">
        <v>28</v>
      </c>
      <c r="D581" s="4" t="str">
        <f>"覃晓庆"</f>
        <v>覃晓庆</v>
      </c>
    </row>
    <row r="582" spans="1:4">
      <c r="A582" s="4">
        <v>580</v>
      </c>
      <c r="B582" s="4" t="str">
        <f t="shared" si="38"/>
        <v>52401</v>
      </c>
      <c r="C582" s="4" t="s">
        <v>28</v>
      </c>
      <c r="D582" s="4" t="str">
        <f>"张慧"</f>
        <v>张慧</v>
      </c>
    </row>
    <row r="583" spans="1:4">
      <c r="A583" s="4">
        <v>581</v>
      </c>
      <c r="B583" s="4" t="str">
        <f t="shared" si="38"/>
        <v>52401</v>
      </c>
      <c r="C583" s="4" t="s">
        <v>28</v>
      </c>
      <c r="D583" s="4" t="str">
        <f>"王维君"</f>
        <v>王维君</v>
      </c>
    </row>
    <row r="584" spans="1:4">
      <c r="A584" s="4">
        <v>582</v>
      </c>
      <c r="B584" s="4" t="str">
        <f t="shared" si="38"/>
        <v>52401</v>
      </c>
      <c r="C584" s="4" t="s">
        <v>28</v>
      </c>
      <c r="D584" s="4" t="str">
        <f>"毕沛"</f>
        <v>毕沛</v>
      </c>
    </row>
    <row r="585" spans="1:4">
      <c r="A585" s="4">
        <v>583</v>
      </c>
      <c r="B585" s="4" t="str">
        <f t="shared" si="38"/>
        <v>52401</v>
      </c>
      <c r="C585" s="4" t="s">
        <v>28</v>
      </c>
      <c r="D585" s="4" t="str">
        <f>"柳庄"</f>
        <v>柳庄</v>
      </c>
    </row>
    <row r="586" spans="1:4">
      <c r="A586" s="4">
        <v>584</v>
      </c>
      <c r="B586" s="4" t="str">
        <f t="shared" si="38"/>
        <v>52401</v>
      </c>
      <c r="C586" s="4" t="s">
        <v>28</v>
      </c>
      <c r="D586" s="4" t="str">
        <f>"李佳"</f>
        <v>李佳</v>
      </c>
    </row>
    <row r="587" spans="1:4">
      <c r="A587" s="4">
        <v>585</v>
      </c>
      <c r="B587" s="4" t="str">
        <f t="shared" ref="B587:B612" si="39">"52501"</f>
        <v>52501</v>
      </c>
      <c r="C587" s="4" t="s">
        <v>29</v>
      </c>
      <c r="D587" s="4" t="str">
        <f>"宿丹丹"</f>
        <v>宿丹丹</v>
      </c>
    </row>
    <row r="588" spans="1:4">
      <c r="A588" s="4">
        <v>586</v>
      </c>
      <c r="B588" s="4" t="str">
        <f t="shared" si="39"/>
        <v>52501</v>
      </c>
      <c r="C588" s="4" t="s">
        <v>29</v>
      </c>
      <c r="D588" s="4" t="str">
        <f>"陈乐"</f>
        <v>陈乐</v>
      </c>
    </row>
    <row r="589" spans="1:4">
      <c r="A589" s="4">
        <v>587</v>
      </c>
      <c r="B589" s="4" t="str">
        <f t="shared" si="39"/>
        <v>52501</v>
      </c>
      <c r="C589" s="4" t="s">
        <v>29</v>
      </c>
      <c r="D589" s="4" t="str">
        <f>"刘亚南"</f>
        <v>刘亚南</v>
      </c>
    </row>
    <row r="590" spans="1:4">
      <c r="A590" s="4">
        <v>588</v>
      </c>
      <c r="B590" s="4" t="str">
        <f t="shared" si="39"/>
        <v>52501</v>
      </c>
      <c r="C590" s="4" t="s">
        <v>29</v>
      </c>
      <c r="D590" s="4" t="str">
        <f>"代茜桐"</f>
        <v>代茜桐</v>
      </c>
    </row>
    <row r="591" spans="1:4">
      <c r="A591" s="4">
        <v>589</v>
      </c>
      <c r="B591" s="4" t="str">
        <f t="shared" si="39"/>
        <v>52501</v>
      </c>
      <c r="C591" s="4" t="s">
        <v>29</v>
      </c>
      <c r="D591" s="4" t="str">
        <f>"尹棋"</f>
        <v>尹棋</v>
      </c>
    </row>
    <row r="592" spans="1:4">
      <c r="A592" s="4">
        <v>590</v>
      </c>
      <c r="B592" s="4" t="str">
        <f t="shared" si="39"/>
        <v>52501</v>
      </c>
      <c r="C592" s="4" t="s">
        <v>29</v>
      </c>
      <c r="D592" s="4" t="str">
        <f>"秦铭"</f>
        <v>秦铭</v>
      </c>
    </row>
    <row r="593" spans="1:4">
      <c r="A593" s="4">
        <v>591</v>
      </c>
      <c r="B593" s="4" t="str">
        <f t="shared" si="39"/>
        <v>52501</v>
      </c>
      <c r="C593" s="4" t="s">
        <v>29</v>
      </c>
      <c r="D593" s="4" t="str">
        <f>"肖艳红"</f>
        <v>肖艳红</v>
      </c>
    </row>
    <row r="594" spans="1:4">
      <c r="A594" s="4">
        <v>592</v>
      </c>
      <c r="B594" s="4" t="str">
        <f t="shared" si="39"/>
        <v>52501</v>
      </c>
      <c r="C594" s="4" t="s">
        <v>29</v>
      </c>
      <c r="D594" s="4" t="str">
        <f>"刘树豪"</f>
        <v>刘树豪</v>
      </c>
    </row>
    <row r="595" spans="1:4">
      <c r="A595" s="4">
        <v>593</v>
      </c>
      <c r="B595" s="4" t="str">
        <f t="shared" si="39"/>
        <v>52501</v>
      </c>
      <c r="C595" s="4" t="s">
        <v>29</v>
      </c>
      <c r="D595" s="4" t="str">
        <f>"庞钦"</f>
        <v>庞钦</v>
      </c>
    </row>
    <row r="596" spans="1:4">
      <c r="A596" s="4">
        <v>594</v>
      </c>
      <c r="B596" s="4" t="str">
        <f t="shared" si="39"/>
        <v>52501</v>
      </c>
      <c r="C596" s="4" t="s">
        <v>29</v>
      </c>
      <c r="D596" s="4" t="str">
        <f>"郭怡亨"</f>
        <v>郭怡亨</v>
      </c>
    </row>
    <row r="597" spans="1:4">
      <c r="A597" s="4">
        <v>595</v>
      </c>
      <c r="B597" s="4" t="str">
        <f t="shared" si="39"/>
        <v>52501</v>
      </c>
      <c r="C597" s="4" t="s">
        <v>29</v>
      </c>
      <c r="D597" s="4" t="str">
        <f>"刘佳岑"</f>
        <v>刘佳岑</v>
      </c>
    </row>
    <row r="598" spans="1:4">
      <c r="A598" s="4">
        <v>596</v>
      </c>
      <c r="B598" s="4" t="str">
        <f t="shared" si="39"/>
        <v>52501</v>
      </c>
      <c r="C598" s="4" t="s">
        <v>29</v>
      </c>
      <c r="D598" s="4" t="str">
        <f>"高于钦"</f>
        <v>高于钦</v>
      </c>
    </row>
    <row r="599" spans="1:4">
      <c r="A599" s="4">
        <v>597</v>
      </c>
      <c r="B599" s="4" t="str">
        <f t="shared" si="39"/>
        <v>52501</v>
      </c>
      <c r="C599" s="4" t="s">
        <v>29</v>
      </c>
      <c r="D599" s="4" t="str">
        <f>"喻迪"</f>
        <v>喻迪</v>
      </c>
    </row>
    <row r="600" spans="1:4">
      <c r="A600" s="4">
        <v>598</v>
      </c>
      <c r="B600" s="4" t="str">
        <f t="shared" si="39"/>
        <v>52501</v>
      </c>
      <c r="C600" s="4" t="s">
        <v>29</v>
      </c>
      <c r="D600" s="4" t="str">
        <f>"叶文亮"</f>
        <v>叶文亮</v>
      </c>
    </row>
    <row r="601" spans="1:4">
      <c r="A601" s="4">
        <v>599</v>
      </c>
      <c r="B601" s="4" t="str">
        <f t="shared" si="39"/>
        <v>52501</v>
      </c>
      <c r="C601" s="4" t="s">
        <v>29</v>
      </c>
      <c r="D601" s="4" t="str">
        <f>"李思蓓"</f>
        <v>李思蓓</v>
      </c>
    </row>
    <row r="602" spans="1:4">
      <c r="A602" s="4">
        <v>600</v>
      </c>
      <c r="B602" s="4" t="str">
        <f t="shared" si="39"/>
        <v>52501</v>
      </c>
      <c r="C602" s="4" t="s">
        <v>29</v>
      </c>
      <c r="D602" s="4" t="str">
        <f>"刘瑞"</f>
        <v>刘瑞</v>
      </c>
    </row>
    <row r="603" spans="1:4">
      <c r="A603" s="4">
        <v>601</v>
      </c>
      <c r="B603" s="4" t="str">
        <f t="shared" si="39"/>
        <v>52501</v>
      </c>
      <c r="C603" s="4" t="s">
        <v>29</v>
      </c>
      <c r="D603" s="4" t="str">
        <f>"蔡雨涵"</f>
        <v>蔡雨涵</v>
      </c>
    </row>
    <row r="604" spans="1:4">
      <c r="A604" s="4">
        <v>602</v>
      </c>
      <c r="B604" s="4" t="str">
        <f t="shared" si="39"/>
        <v>52501</v>
      </c>
      <c r="C604" s="4" t="s">
        <v>29</v>
      </c>
      <c r="D604" s="4" t="str">
        <f>"陶若男"</f>
        <v>陶若男</v>
      </c>
    </row>
    <row r="605" spans="1:4">
      <c r="A605" s="4">
        <v>603</v>
      </c>
      <c r="B605" s="4" t="str">
        <f t="shared" si="39"/>
        <v>52501</v>
      </c>
      <c r="C605" s="4" t="s">
        <v>29</v>
      </c>
      <c r="D605" s="4" t="str">
        <f>"温琴"</f>
        <v>温琴</v>
      </c>
    </row>
    <row r="606" spans="1:4">
      <c r="A606" s="4">
        <v>604</v>
      </c>
      <c r="B606" s="4" t="str">
        <f t="shared" si="39"/>
        <v>52501</v>
      </c>
      <c r="C606" s="4" t="s">
        <v>29</v>
      </c>
      <c r="D606" s="4" t="str">
        <f>"马千千"</f>
        <v>马千千</v>
      </c>
    </row>
    <row r="607" spans="1:4">
      <c r="A607" s="4">
        <v>605</v>
      </c>
      <c r="B607" s="4" t="str">
        <f t="shared" si="39"/>
        <v>52501</v>
      </c>
      <c r="C607" s="4" t="s">
        <v>29</v>
      </c>
      <c r="D607" s="4" t="str">
        <f>"姚自敏"</f>
        <v>姚自敏</v>
      </c>
    </row>
    <row r="608" spans="1:4">
      <c r="A608" s="4">
        <v>606</v>
      </c>
      <c r="B608" s="4" t="str">
        <f t="shared" si="39"/>
        <v>52501</v>
      </c>
      <c r="C608" s="4" t="s">
        <v>29</v>
      </c>
      <c r="D608" s="4" t="str">
        <f>"黄小涵"</f>
        <v>黄小涵</v>
      </c>
    </row>
    <row r="609" spans="1:4">
      <c r="A609" s="4">
        <v>607</v>
      </c>
      <c r="B609" s="4" t="str">
        <f t="shared" si="39"/>
        <v>52501</v>
      </c>
      <c r="C609" s="4" t="s">
        <v>29</v>
      </c>
      <c r="D609" s="4" t="str">
        <f>"杨瑞琴"</f>
        <v>杨瑞琴</v>
      </c>
    </row>
    <row r="610" spans="1:4">
      <c r="A610" s="4">
        <v>608</v>
      </c>
      <c r="B610" s="4" t="str">
        <f t="shared" si="39"/>
        <v>52501</v>
      </c>
      <c r="C610" s="4" t="s">
        <v>29</v>
      </c>
      <c r="D610" s="4" t="str">
        <f>"余锦何"</f>
        <v>余锦何</v>
      </c>
    </row>
    <row r="611" spans="1:4">
      <c r="A611" s="4">
        <v>609</v>
      </c>
      <c r="B611" s="4" t="str">
        <f t="shared" si="39"/>
        <v>52501</v>
      </c>
      <c r="C611" s="4" t="s">
        <v>29</v>
      </c>
      <c r="D611" s="4" t="str">
        <f>"王静"</f>
        <v>王静</v>
      </c>
    </row>
    <row r="612" spans="1:4">
      <c r="A612" s="4">
        <v>610</v>
      </c>
      <c r="B612" s="4" t="str">
        <f t="shared" si="39"/>
        <v>52501</v>
      </c>
      <c r="C612" s="4" t="s">
        <v>29</v>
      </c>
      <c r="D612" s="4" t="str">
        <f>"谢清青"</f>
        <v>谢清青</v>
      </c>
    </row>
    <row r="613" spans="1:4">
      <c r="A613" s="4">
        <v>611</v>
      </c>
      <c r="B613" s="4" t="str">
        <f t="shared" ref="B613:B616" si="40">"52601"</f>
        <v>52601</v>
      </c>
      <c r="C613" s="4" t="s">
        <v>30</v>
      </c>
      <c r="D613" s="4" t="str">
        <f>"李梦思"</f>
        <v>李梦思</v>
      </c>
    </row>
    <row r="614" spans="1:4">
      <c r="A614" s="4">
        <v>612</v>
      </c>
      <c r="B614" s="4" t="str">
        <f t="shared" si="40"/>
        <v>52601</v>
      </c>
      <c r="C614" s="4" t="s">
        <v>30</v>
      </c>
      <c r="D614" s="4" t="str">
        <f>"闵轩"</f>
        <v>闵轩</v>
      </c>
    </row>
    <row r="615" spans="1:4">
      <c r="A615" s="4">
        <v>613</v>
      </c>
      <c r="B615" s="4" t="str">
        <f t="shared" si="40"/>
        <v>52601</v>
      </c>
      <c r="C615" s="4" t="s">
        <v>30</v>
      </c>
      <c r="D615" s="4" t="str">
        <f>"严东明"</f>
        <v>严东明</v>
      </c>
    </row>
    <row r="616" spans="1:4">
      <c r="A616" s="4">
        <v>614</v>
      </c>
      <c r="B616" s="4" t="str">
        <f t="shared" si="40"/>
        <v>52601</v>
      </c>
      <c r="C616" s="4" t="s">
        <v>30</v>
      </c>
      <c r="D616" s="4" t="str">
        <f>"刘隽"</f>
        <v>刘隽</v>
      </c>
    </row>
    <row r="617" spans="1:4">
      <c r="A617" s="4">
        <v>615</v>
      </c>
      <c r="B617" s="4" t="str">
        <f t="shared" ref="B617:B620" si="41">"52602"</f>
        <v>52602</v>
      </c>
      <c r="C617" s="4" t="s">
        <v>30</v>
      </c>
      <c r="D617" s="4" t="str">
        <f>"李好乐"</f>
        <v>李好乐</v>
      </c>
    </row>
    <row r="618" spans="1:4">
      <c r="A618" s="4">
        <v>616</v>
      </c>
      <c r="B618" s="4" t="str">
        <f t="shared" si="41"/>
        <v>52602</v>
      </c>
      <c r="C618" s="4" t="s">
        <v>30</v>
      </c>
      <c r="D618" s="4" t="str">
        <f>"蔡孟会"</f>
        <v>蔡孟会</v>
      </c>
    </row>
    <row r="619" spans="1:4">
      <c r="A619" s="4">
        <v>617</v>
      </c>
      <c r="B619" s="4" t="str">
        <f t="shared" si="41"/>
        <v>52602</v>
      </c>
      <c r="C619" s="4" t="s">
        <v>30</v>
      </c>
      <c r="D619" s="4" t="str">
        <f>"周曼迪"</f>
        <v>周曼迪</v>
      </c>
    </row>
    <row r="620" spans="1:4">
      <c r="A620" s="4">
        <v>618</v>
      </c>
      <c r="B620" s="4" t="str">
        <f t="shared" si="41"/>
        <v>52602</v>
      </c>
      <c r="C620" s="4" t="s">
        <v>30</v>
      </c>
      <c r="D620" s="4" t="str">
        <f>"裴路"</f>
        <v>裴路</v>
      </c>
    </row>
    <row r="621" spans="1:4">
      <c r="A621" s="4">
        <v>619</v>
      </c>
      <c r="B621" s="4" t="str">
        <f t="shared" ref="B621:B625" si="42">"52603"</f>
        <v>52603</v>
      </c>
      <c r="C621" s="4" t="s">
        <v>30</v>
      </c>
      <c r="D621" s="4" t="str">
        <f>"舒永前"</f>
        <v>舒永前</v>
      </c>
    </row>
    <row r="622" spans="1:4">
      <c r="A622" s="4">
        <v>620</v>
      </c>
      <c r="B622" s="4" t="str">
        <f t="shared" si="42"/>
        <v>52603</v>
      </c>
      <c r="C622" s="4" t="s">
        <v>30</v>
      </c>
      <c r="D622" s="4" t="str">
        <f>"李彬"</f>
        <v>李彬</v>
      </c>
    </row>
    <row r="623" spans="1:4">
      <c r="A623" s="4">
        <v>621</v>
      </c>
      <c r="B623" s="4" t="str">
        <f t="shared" si="42"/>
        <v>52603</v>
      </c>
      <c r="C623" s="4" t="s">
        <v>30</v>
      </c>
      <c r="D623" s="4" t="str">
        <f>"王源泉"</f>
        <v>王源泉</v>
      </c>
    </row>
    <row r="624" spans="1:4">
      <c r="A624" s="4">
        <v>622</v>
      </c>
      <c r="B624" s="4" t="str">
        <f t="shared" si="42"/>
        <v>52603</v>
      </c>
      <c r="C624" s="4" t="s">
        <v>30</v>
      </c>
      <c r="D624" s="4" t="str">
        <f>"吴武娟"</f>
        <v>吴武娟</v>
      </c>
    </row>
    <row r="625" spans="1:4">
      <c r="A625" s="4">
        <v>623</v>
      </c>
      <c r="B625" s="4" t="str">
        <f t="shared" si="42"/>
        <v>52603</v>
      </c>
      <c r="C625" s="4" t="s">
        <v>30</v>
      </c>
      <c r="D625" s="4" t="str">
        <f>"赵梦霄"</f>
        <v>赵梦霄</v>
      </c>
    </row>
    <row r="626" spans="1:4">
      <c r="A626" s="4">
        <v>624</v>
      </c>
      <c r="B626" s="4" t="str">
        <f t="shared" ref="B626:B632" si="43">"52701"</f>
        <v>52701</v>
      </c>
      <c r="C626" s="4" t="s">
        <v>31</v>
      </c>
      <c r="D626" s="4" t="str">
        <f>"罗容"</f>
        <v>罗容</v>
      </c>
    </row>
    <row r="627" spans="1:4">
      <c r="A627" s="4">
        <v>625</v>
      </c>
      <c r="B627" s="4" t="str">
        <f t="shared" si="43"/>
        <v>52701</v>
      </c>
      <c r="C627" s="4" t="s">
        <v>31</v>
      </c>
      <c r="D627" s="4" t="str">
        <f>"杨纳"</f>
        <v>杨纳</v>
      </c>
    </row>
    <row r="628" spans="1:4">
      <c r="A628" s="4">
        <v>626</v>
      </c>
      <c r="B628" s="4" t="str">
        <f t="shared" si="43"/>
        <v>52701</v>
      </c>
      <c r="C628" s="4" t="s">
        <v>31</v>
      </c>
      <c r="D628" s="4" t="str">
        <f>"李勇超"</f>
        <v>李勇超</v>
      </c>
    </row>
    <row r="629" spans="1:4">
      <c r="A629" s="4">
        <v>627</v>
      </c>
      <c r="B629" s="4" t="str">
        <f t="shared" si="43"/>
        <v>52701</v>
      </c>
      <c r="C629" s="4" t="s">
        <v>31</v>
      </c>
      <c r="D629" s="4" t="str">
        <f>"王俊麟"</f>
        <v>王俊麟</v>
      </c>
    </row>
    <row r="630" spans="1:4">
      <c r="A630" s="4">
        <v>628</v>
      </c>
      <c r="B630" s="4" t="str">
        <f t="shared" si="43"/>
        <v>52701</v>
      </c>
      <c r="C630" s="4" t="s">
        <v>31</v>
      </c>
      <c r="D630" s="4" t="str">
        <f>"邹昕"</f>
        <v>邹昕</v>
      </c>
    </row>
    <row r="631" spans="1:4">
      <c r="A631" s="4">
        <v>629</v>
      </c>
      <c r="B631" s="4" t="str">
        <f t="shared" si="43"/>
        <v>52701</v>
      </c>
      <c r="C631" s="4" t="s">
        <v>31</v>
      </c>
      <c r="D631" s="4" t="str">
        <f>"吴琳"</f>
        <v>吴琳</v>
      </c>
    </row>
    <row r="632" spans="1:4">
      <c r="A632" s="4">
        <v>630</v>
      </c>
      <c r="B632" s="4" t="str">
        <f t="shared" si="43"/>
        <v>52701</v>
      </c>
      <c r="C632" s="4" t="s">
        <v>31</v>
      </c>
      <c r="D632" s="4" t="str">
        <f>"杨若鹏"</f>
        <v>杨若鹏</v>
      </c>
    </row>
    <row r="633" spans="1:4">
      <c r="A633" s="4">
        <v>631</v>
      </c>
      <c r="B633" s="4" t="str">
        <f t="shared" ref="B633:B643" si="44">"52801"</f>
        <v>52801</v>
      </c>
      <c r="C633" s="4" t="s">
        <v>32</v>
      </c>
      <c r="D633" s="4" t="str">
        <f>"谢璐"</f>
        <v>谢璐</v>
      </c>
    </row>
    <row r="634" spans="1:4">
      <c r="A634" s="4">
        <v>632</v>
      </c>
      <c r="B634" s="4" t="str">
        <f t="shared" si="44"/>
        <v>52801</v>
      </c>
      <c r="C634" s="4" t="s">
        <v>32</v>
      </c>
      <c r="D634" s="4" t="str">
        <f>"王艳"</f>
        <v>王艳</v>
      </c>
    </row>
    <row r="635" spans="1:4">
      <c r="A635" s="4">
        <v>633</v>
      </c>
      <c r="B635" s="4" t="str">
        <f t="shared" si="44"/>
        <v>52801</v>
      </c>
      <c r="C635" s="4" t="s">
        <v>32</v>
      </c>
      <c r="D635" s="4" t="str">
        <f>"王月霞"</f>
        <v>王月霞</v>
      </c>
    </row>
    <row r="636" spans="1:4">
      <c r="A636" s="4">
        <v>634</v>
      </c>
      <c r="B636" s="4" t="str">
        <f t="shared" si="44"/>
        <v>52801</v>
      </c>
      <c r="C636" s="4" t="s">
        <v>32</v>
      </c>
      <c r="D636" s="4" t="str">
        <f>"李浚苇"</f>
        <v>李浚苇</v>
      </c>
    </row>
    <row r="637" spans="1:4">
      <c r="A637" s="4">
        <v>635</v>
      </c>
      <c r="B637" s="4" t="str">
        <f t="shared" si="44"/>
        <v>52801</v>
      </c>
      <c r="C637" s="4" t="s">
        <v>32</v>
      </c>
      <c r="D637" s="4" t="str">
        <f>"马永洁"</f>
        <v>马永洁</v>
      </c>
    </row>
    <row r="638" spans="1:4">
      <c r="A638" s="4">
        <v>636</v>
      </c>
      <c r="B638" s="4" t="str">
        <f t="shared" si="44"/>
        <v>52801</v>
      </c>
      <c r="C638" s="4" t="s">
        <v>32</v>
      </c>
      <c r="D638" s="4" t="str">
        <f>"张腾"</f>
        <v>张腾</v>
      </c>
    </row>
    <row r="639" spans="1:4">
      <c r="A639" s="4">
        <v>637</v>
      </c>
      <c r="B639" s="4" t="str">
        <f t="shared" si="44"/>
        <v>52801</v>
      </c>
      <c r="C639" s="4" t="s">
        <v>32</v>
      </c>
      <c r="D639" s="4" t="str">
        <f>"李佳"</f>
        <v>李佳</v>
      </c>
    </row>
    <row r="640" spans="1:4">
      <c r="A640" s="4">
        <v>638</v>
      </c>
      <c r="B640" s="4" t="str">
        <f t="shared" si="44"/>
        <v>52801</v>
      </c>
      <c r="C640" s="4" t="s">
        <v>32</v>
      </c>
      <c r="D640" s="4" t="str">
        <f>"彭沁琪"</f>
        <v>彭沁琪</v>
      </c>
    </row>
    <row r="641" spans="1:4">
      <c r="A641" s="4">
        <v>639</v>
      </c>
      <c r="B641" s="4" t="str">
        <f t="shared" si="44"/>
        <v>52801</v>
      </c>
      <c r="C641" s="4" t="s">
        <v>32</v>
      </c>
      <c r="D641" s="4" t="str">
        <f>"董子婷"</f>
        <v>董子婷</v>
      </c>
    </row>
    <row r="642" spans="1:4">
      <c r="A642" s="4">
        <v>640</v>
      </c>
      <c r="B642" s="4" t="str">
        <f t="shared" si="44"/>
        <v>52801</v>
      </c>
      <c r="C642" s="4" t="s">
        <v>32</v>
      </c>
      <c r="D642" s="4" t="str">
        <f>"陆恒"</f>
        <v>陆恒</v>
      </c>
    </row>
    <row r="643" spans="1:4">
      <c r="A643" s="4">
        <v>641</v>
      </c>
      <c r="B643" s="4" t="str">
        <f t="shared" si="44"/>
        <v>52801</v>
      </c>
      <c r="C643" s="4" t="s">
        <v>32</v>
      </c>
      <c r="D643" s="4" t="str">
        <f>"王文瑾"</f>
        <v>王文瑾</v>
      </c>
    </row>
    <row r="644" spans="1:4">
      <c r="A644" s="4">
        <v>642</v>
      </c>
      <c r="B644" s="4" t="str">
        <f>"52901"</f>
        <v>52901</v>
      </c>
      <c r="C644" s="4" t="s">
        <v>33</v>
      </c>
      <c r="D644" s="4" t="str">
        <f>"吕旌"</f>
        <v>吕旌</v>
      </c>
    </row>
    <row r="645" spans="1:4">
      <c r="A645" s="4">
        <v>643</v>
      </c>
      <c r="B645" s="4" t="str">
        <f>"52902"</f>
        <v>52902</v>
      </c>
      <c r="C645" s="4" t="s">
        <v>33</v>
      </c>
      <c r="D645" s="4" t="str">
        <f>"赵烨"</f>
        <v>赵烨</v>
      </c>
    </row>
    <row r="646" spans="1:4">
      <c r="A646" s="4">
        <v>644</v>
      </c>
      <c r="B646" s="4" t="str">
        <f>"52902"</f>
        <v>52902</v>
      </c>
      <c r="C646" s="4" t="s">
        <v>33</v>
      </c>
      <c r="D646" s="4" t="str">
        <f>"李阳"</f>
        <v>李阳</v>
      </c>
    </row>
    <row r="647" spans="1:4">
      <c r="A647" s="4">
        <v>645</v>
      </c>
      <c r="B647" s="4" t="str">
        <f>"52903"</f>
        <v>52903</v>
      </c>
      <c r="C647" s="4" t="s">
        <v>33</v>
      </c>
      <c r="D647" s="4" t="str">
        <f>"李珏卉"</f>
        <v>李珏卉</v>
      </c>
    </row>
    <row r="648" spans="1:4">
      <c r="A648" s="4">
        <v>646</v>
      </c>
      <c r="B648" s="4" t="str">
        <f t="shared" ref="B648:B692" si="45">"53001"</f>
        <v>53001</v>
      </c>
      <c r="C648" s="4" t="s">
        <v>34</v>
      </c>
      <c r="D648" s="4" t="str">
        <f>"陈怡帆"</f>
        <v>陈怡帆</v>
      </c>
    </row>
    <row r="649" spans="1:4">
      <c r="A649" s="4">
        <v>647</v>
      </c>
      <c r="B649" s="4" t="str">
        <f t="shared" si="45"/>
        <v>53001</v>
      </c>
      <c r="C649" s="4" t="s">
        <v>34</v>
      </c>
      <c r="D649" s="4" t="str">
        <f>"柴旭辉"</f>
        <v>柴旭辉</v>
      </c>
    </row>
    <row r="650" spans="1:4">
      <c r="A650" s="4">
        <v>648</v>
      </c>
      <c r="B650" s="4" t="str">
        <f t="shared" si="45"/>
        <v>53001</v>
      </c>
      <c r="C650" s="4" t="s">
        <v>34</v>
      </c>
      <c r="D650" s="4" t="str">
        <f>"魏新宇"</f>
        <v>魏新宇</v>
      </c>
    </row>
    <row r="651" spans="1:4">
      <c r="A651" s="4">
        <v>649</v>
      </c>
      <c r="B651" s="4" t="str">
        <f t="shared" si="45"/>
        <v>53001</v>
      </c>
      <c r="C651" s="4" t="s">
        <v>34</v>
      </c>
      <c r="D651" s="4" t="str">
        <f>"骆龙敏"</f>
        <v>骆龙敏</v>
      </c>
    </row>
    <row r="652" spans="1:4">
      <c r="A652" s="4">
        <v>650</v>
      </c>
      <c r="B652" s="4" t="str">
        <f t="shared" si="45"/>
        <v>53001</v>
      </c>
      <c r="C652" s="4" t="s">
        <v>34</v>
      </c>
      <c r="D652" s="4" t="str">
        <f>"杨康"</f>
        <v>杨康</v>
      </c>
    </row>
    <row r="653" spans="1:4">
      <c r="A653" s="4">
        <v>651</v>
      </c>
      <c r="B653" s="4" t="str">
        <f t="shared" si="45"/>
        <v>53001</v>
      </c>
      <c r="C653" s="4" t="s">
        <v>34</v>
      </c>
      <c r="D653" s="4" t="str">
        <f>"江湖"</f>
        <v>江湖</v>
      </c>
    </row>
    <row r="654" spans="1:4">
      <c r="A654" s="4">
        <v>652</v>
      </c>
      <c r="B654" s="4" t="str">
        <f t="shared" si="45"/>
        <v>53001</v>
      </c>
      <c r="C654" s="4" t="s">
        <v>34</v>
      </c>
      <c r="D654" s="4" t="str">
        <f>"鲍岩"</f>
        <v>鲍岩</v>
      </c>
    </row>
    <row r="655" spans="1:4">
      <c r="A655" s="4">
        <v>653</v>
      </c>
      <c r="B655" s="4" t="str">
        <f t="shared" si="45"/>
        <v>53001</v>
      </c>
      <c r="C655" s="4" t="s">
        <v>34</v>
      </c>
      <c r="D655" s="4" t="str">
        <f>"李雪芹"</f>
        <v>李雪芹</v>
      </c>
    </row>
    <row r="656" spans="1:4">
      <c r="A656" s="4">
        <v>654</v>
      </c>
      <c r="B656" s="4" t="str">
        <f t="shared" si="45"/>
        <v>53001</v>
      </c>
      <c r="C656" s="4" t="s">
        <v>34</v>
      </c>
      <c r="D656" s="4" t="str">
        <f>"李浩"</f>
        <v>李浩</v>
      </c>
    </row>
    <row r="657" spans="1:4">
      <c r="A657" s="4">
        <v>655</v>
      </c>
      <c r="B657" s="4" t="str">
        <f t="shared" si="45"/>
        <v>53001</v>
      </c>
      <c r="C657" s="4" t="s">
        <v>34</v>
      </c>
      <c r="D657" s="4" t="str">
        <f>"刘丹"</f>
        <v>刘丹</v>
      </c>
    </row>
    <row r="658" spans="1:4">
      <c r="A658" s="4">
        <v>656</v>
      </c>
      <c r="B658" s="4" t="str">
        <f t="shared" si="45"/>
        <v>53001</v>
      </c>
      <c r="C658" s="4" t="s">
        <v>34</v>
      </c>
      <c r="D658" s="4" t="str">
        <f>"刘含笑"</f>
        <v>刘含笑</v>
      </c>
    </row>
    <row r="659" spans="1:4">
      <c r="A659" s="4">
        <v>657</v>
      </c>
      <c r="B659" s="4" t="str">
        <f t="shared" si="45"/>
        <v>53001</v>
      </c>
      <c r="C659" s="4" t="s">
        <v>34</v>
      </c>
      <c r="D659" s="4" t="str">
        <f>"蔡益胜"</f>
        <v>蔡益胜</v>
      </c>
    </row>
    <row r="660" spans="1:4">
      <c r="A660" s="4">
        <v>658</v>
      </c>
      <c r="B660" s="4" t="str">
        <f t="shared" si="45"/>
        <v>53001</v>
      </c>
      <c r="C660" s="4" t="s">
        <v>34</v>
      </c>
      <c r="D660" s="4" t="str">
        <f>"胡亚朋"</f>
        <v>胡亚朋</v>
      </c>
    </row>
    <row r="661" spans="1:4">
      <c r="A661" s="4">
        <v>659</v>
      </c>
      <c r="B661" s="4" t="str">
        <f t="shared" si="45"/>
        <v>53001</v>
      </c>
      <c r="C661" s="4" t="s">
        <v>34</v>
      </c>
      <c r="D661" s="4" t="str">
        <f>"郭旭"</f>
        <v>郭旭</v>
      </c>
    </row>
    <row r="662" spans="1:4">
      <c r="A662" s="4">
        <v>660</v>
      </c>
      <c r="B662" s="4" t="str">
        <f t="shared" si="45"/>
        <v>53001</v>
      </c>
      <c r="C662" s="4" t="s">
        <v>34</v>
      </c>
      <c r="D662" s="4" t="str">
        <f>"王森平"</f>
        <v>王森平</v>
      </c>
    </row>
    <row r="663" spans="1:4">
      <c r="A663" s="4">
        <v>661</v>
      </c>
      <c r="B663" s="4" t="str">
        <f t="shared" si="45"/>
        <v>53001</v>
      </c>
      <c r="C663" s="4" t="s">
        <v>34</v>
      </c>
      <c r="D663" s="4" t="str">
        <f>"宁英"</f>
        <v>宁英</v>
      </c>
    </row>
    <row r="664" spans="1:4">
      <c r="A664" s="4">
        <v>662</v>
      </c>
      <c r="B664" s="4" t="str">
        <f t="shared" si="45"/>
        <v>53001</v>
      </c>
      <c r="C664" s="4" t="s">
        <v>34</v>
      </c>
      <c r="D664" s="4" t="str">
        <f>"柯洪成"</f>
        <v>柯洪成</v>
      </c>
    </row>
    <row r="665" spans="1:4">
      <c r="A665" s="4">
        <v>663</v>
      </c>
      <c r="B665" s="4" t="str">
        <f t="shared" si="45"/>
        <v>53001</v>
      </c>
      <c r="C665" s="4" t="s">
        <v>34</v>
      </c>
      <c r="D665" s="4" t="str">
        <f>"李游"</f>
        <v>李游</v>
      </c>
    </row>
    <row r="666" spans="1:4">
      <c r="A666" s="4">
        <v>664</v>
      </c>
      <c r="B666" s="4" t="str">
        <f t="shared" si="45"/>
        <v>53001</v>
      </c>
      <c r="C666" s="4" t="s">
        <v>34</v>
      </c>
      <c r="D666" s="4" t="str">
        <f>"戚昭华"</f>
        <v>戚昭华</v>
      </c>
    </row>
    <row r="667" spans="1:4">
      <c r="A667" s="4">
        <v>665</v>
      </c>
      <c r="B667" s="4" t="str">
        <f t="shared" si="45"/>
        <v>53001</v>
      </c>
      <c r="C667" s="4" t="s">
        <v>34</v>
      </c>
      <c r="D667" s="4" t="str">
        <f>"何梓召"</f>
        <v>何梓召</v>
      </c>
    </row>
    <row r="668" spans="1:4">
      <c r="A668" s="4">
        <v>666</v>
      </c>
      <c r="B668" s="4" t="str">
        <f t="shared" si="45"/>
        <v>53001</v>
      </c>
      <c r="C668" s="4" t="s">
        <v>34</v>
      </c>
      <c r="D668" s="4" t="str">
        <f>"徐鹏翔"</f>
        <v>徐鹏翔</v>
      </c>
    </row>
    <row r="669" spans="1:4">
      <c r="A669" s="4">
        <v>667</v>
      </c>
      <c r="B669" s="4" t="str">
        <f t="shared" si="45"/>
        <v>53001</v>
      </c>
      <c r="C669" s="4" t="s">
        <v>34</v>
      </c>
      <c r="D669" s="4" t="str">
        <f>"胡隆生"</f>
        <v>胡隆生</v>
      </c>
    </row>
    <row r="670" spans="1:4">
      <c r="A670" s="4">
        <v>668</v>
      </c>
      <c r="B670" s="4" t="str">
        <f t="shared" si="45"/>
        <v>53001</v>
      </c>
      <c r="C670" s="4" t="s">
        <v>34</v>
      </c>
      <c r="D670" s="4" t="str">
        <f>"杨永青"</f>
        <v>杨永青</v>
      </c>
    </row>
    <row r="671" spans="1:4">
      <c r="A671" s="4">
        <v>669</v>
      </c>
      <c r="B671" s="4" t="str">
        <f t="shared" si="45"/>
        <v>53001</v>
      </c>
      <c r="C671" s="4" t="s">
        <v>34</v>
      </c>
      <c r="D671" s="4" t="str">
        <f>"彭雨婷"</f>
        <v>彭雨婷</v>
      </c>
    </row>
    <row r="672" spans="1:4">
      <c r="A672" s="4">
        <v>670</v>
      </c>
      <c r="B672" s="4" t="str">
        <f t="shared" si="45"/>
        <v>53001</v>
      </c>
      <c r="C672" s="4" t="s">
        <v>34</v>
      </c>
      <c r="D672" s="4" t="str">
        <f>"王懿洁"</f>
        <v>王懿洁</v>
      </c>
    </row>
    <row r="673" spans="1:4">
      <c r="A673" s="4">
        <v>671</v>
      </c>
      <c r="B673" s="4" t="str">
        <f t="shared" si="45"/>
        <v>53001</v>
      </c>
      <c r="C673" s="4" t="s">
        <v>34</v>
      </c>
      <c r="D673" s="4" t="str">
        <f>"陈明珠"</f>
        <v>陈明珠</v>
      </c>
    </row>
    <row r="674" spans="1:4">
      <c r="A674" s="4">
        <v>672</v>
      </c>
      <c r="B674" s="4" t="str">
        <f t="shared" si="45"/>
        <v>53001</v>
      </c>
      <c r="C674" s="4" t="s">
        <v>34</v>
      </c>
      <c r="D674" s="4" t="str">
        <f>"吴媛"</f>
        <v>吴媛</v>
      </c>
    </row>
    <row r="675" spans="1:4">
      <c r="A675" s="4">
        <v>673</v>
      </c>
      <c r="B675" s="4" t="str">
        <f t="shared" si="45"/>
        <v>53001</v>
      </c>
      <c r="C675" s="4" t="s">
        <v>34</v>
      </c>
      <c r="D675" s="4" t="str">
        <f>"夏允"</f>
        <v>夏允</v>
      </c>
    </row>
    <row r="676" spans="1:4">
      <c r="A676" s="4">
        <v>674</v>
      </c>
      <c r="B676" s="4" t="str">
        <f t="shared" si="45"/>
        <v>53001</v>
      </c>
      <c r="C676" s="4" t="s">
        <v>34</v>
      </c>
      <c r="D676" s="4" t="str">
        <f>"高艺榕"</f>
        <v>高艺榕</v>
      </c>
    </row>
    <row r="677" spans="1:4">
      <c r="A677" s="4">
        <v>675</v>
      </c>
      <c r="B677" s="4" t="str">
        <f t="shared" si="45"/>
        <v>53001</v>
      </c>
      <c r="C677" s="4" t="s">
        <v>34</v>
      </c>
      <c r="D677" s="4" t="str">
        <f>"郭道静"</f>
        <v>郭道静</v>
      </c>
    </row>
    <row r="678" spans="1:4">
      <c r="A678" s="4">
        <v>676</v>
      </c>
      <c r="B678" s="4" t="str">
        <f t="shared" si="45"/>
        <v>53001</v>
      </c>
      <c r="C678" s="4" t="s">
        <v>34</v>
      </c>
      <c r="D678" s="4" t="str">
        <f>"刘晓贝"</f>
        <v>刘晓贝</v>
      </c>
    </row>
    <row r="679" spans="1:4">
      <c r="A679" s="4">
        <v>677</v>
      </c>
      <c r="B679" s="4" t="str">
        <f t="shared" si="45"/>
        <v>53001</v>
      </c>
      <c r="C679" s="4" t="s">
        <v>34</v>
      </c>
      <c r="D679" s="4" t="str">
        <f>"方松春"</f>
        <v>方松春</v>
      </c>
    </row>
    <row r="680" spans="1:4">
      <c r="A680" s="4">
        <v>678</v>
      </c>
      <c r="B680" s="4" t="str">
        <f t="shared" si="45"/>
        <v>53001</v>
      </c>
      <c r="C680" s="4" t="s">
        <v>34</v>
      </c>
      <c r="D680" s="4" t="str">
        <f>"郭平"</f>
        <v>郭平</v>
      </c>
    </row>
    <row r="681" spans="1:4">
      <c r="A681" s="4">
        <v>679</v>
      </c>
      <c r="B681" s="4" t="str">
        <f t="shared" si="45"/>
        <v>53001</v>
      </c>
      <c r="C681" s="4" t="s">
        <v>34</v>
      </c>
      <c r="D681" s="4" t="str">
        <f>"王占睿"</f>
        <v>王占睿</v>
      </c>
    </row>
    <row r="682" spans="1:4">
      <c r="A682" s="4">
        <v>680</v>
      </c>
      <c r="B682" s="4" t="str">
        <f t="shared" si="45"/>
        <v>53001</v>
      </c>
      <c r="C682" s="4" t="s">
        <v>34</v>
      </c>
      <c r="D682" s="4" t="str">
        <f>"张广"</f>
        <v>张广</v>
      </c>
    </row>
    <row r="683" spans="1:4">
      <c r="A683" s="4">
        <v>681</v>
      </c>
      <c r="B683" s="4" t="str">
        <f t="shared" si="45"/>
        <v>53001</v>
      </c>
      <c r="C683" s="4" t="s">
        <v>34</v>
      </c>
      <c r="D683" s="4" t="str">
        <f>"卢琛"</f>
        <v>卢琛</v>
      </c>
    </row>
    <row r="684" spans="1:4">
      <c r="A684" s="4">
        <v>682</v>
      </c>
      <c r="B684" s="4" t="str">
        <f t="shared" si="45"/>
        <v>53001</v>
      </c>
      <c r="C684" s="4" t="s">
        <v>34</v>
      </c>
      <c r="D684" s="4" t="str">
        <f>"马俊"</f>
        <v>马俊</v>
      </c>
    </row>
    <row r="685" spans="1:4">
      <c r="A685" s="4">
        <v>683</v>
      </c>
      <c r="B685" s="4" t="str">
        <f t="shared" si="45"/>
        <v>53001</v>
      </c>
      <c r="C685" s="4" t="s">
        <v>34</v>
      </c>
      <c r="D685" s="4" t="str">
        <f>"刘宇"</f>
        <v>刘宇</v>
      </c>
    </row>
    <row r="686" spans="1:4">
      <c r="A686" s="4">
        <v>684</v>
      </c>
      <c r="B686" s="4" t="str">
        <f t="shared" si="45"/>
        <v>53001</v>
      </c>
      <c r="C686" s="4" t="s">
        <v>34</v>
      </c>
      <c r="D686" s="4" t="str">
        <f>"樊章加"</f>
        <v>樊章加</v>
      </c>
    </row>
    <row r="687" spans="1:4">
      <c r="A687" s="4">
        <v>685</v>
      </c>
      <c r="B687" s="4" t="str">
        <f t="shared" si="45"/>
        <v>53001</v>
      </c>
      <c r="C687" s="4" t="s">
        <v>34</v>
      </c>
      <c r="D687" s="4" t="str">
        <f>"胡嵩"</f>
        <v>胡嵩</v>
      </c>
    </row>
    <row r="688" spans="1:4">
      <c r="A688" s="4">
        <v>686</v>
      </c>
      <c r="B688" s="4" t="str">
        <f t="shared" si="45"/>
        <v>53001</v>
      </c>
      <c r="C688" s="4" t="s">
        <v>34</v>
      </c>
      <c r="D688" s="4" t="str">
        <f>"易礼婷"</f>
        <v>易礼婷</v>
      </c>
    </row>
    <row r="689" spans="1:4">
      <c r="A689" s="4">
        <v>687</v>
      </c>
      <c r="B689" s="4" t="str">
        <f t="shared" si="45"/>
        <v>53001</v>
      </c>
      <c r="C689" s="4" t="s">
        <v>34</v>
      </c>
      <c r="D689" s="4" t="str">
        <f>"彭松林"</f>
        <v>彭松林</v>
      </c>
    </row>
    <row r="690" spans="1:4">
      <c r="A690" s="4">
        <v>688</v>
      </c>
      <c r="B690" s="4" t="str">
        <f t="shared" si="45"/>
        <v>53001</v>
      </c>
      <c r="C690" s="4" t="s">
        <v>34</v>
      </c>
      <c r="D690" s="4" t="str">
        <f>"刘伊伊"</f>
        <v>刘伊伊</v>
      </c>
    </row>
    <row r="691" spans="1:4">
      <c r="A691" s="4">
        <v>689</v>
      </c>
      <c r="B691" s="4" t="str">
        <f t="shared" si="45"/>
        <v>53001</v>
      </c>
      <c r="C691" s="4" t="s">
        <v>34</v>
      </c>
      <c r="D691" s="4" t="str">
        <f>"金龙"</f>
        <v>金龙</v>
      </c>
    </row>
    <row r="692" spans="1:4">
      <c r="A692" s="4">
        <v>690</v>
      </c>
      <c r="B692" s="4" t="str">
        <f t="shared" si="45"/>
        <v>53001</v>
      </c>
      <c r="C692" s="4" t="s">
        <v>34</v>
      </c>
      <c r="D692" s="4" t="str">
        <f>"张伟刚"</f>
        <v>张伟刚</v>
      </c>
    </row>
    <row r="693" spans="1:4">
      <c r="A693" s="4">
        <v>691</v>
      </c>
      <c r="B693" s="4" t="str">
        <f t="shared" ref="B693:B726" si="46">"53101"</f>
        <v>53101</v>
      </c>
      <c r="C693" s="4" t="s">
        <v>35</v>
      </c>
      <c r="D693" s="4" t="str">
        <f>"魏静俭"</f>
        <v>魏静俭</v>
      </c>
    </row>
    <row r="694" spans="1:4">
      <c r="A694" s="4">
        <v>692</v>
      </c>
      <c r="B694" s="4" t="str">
        <f t="shared" si="46"/>
        <v>53101</v>
      </c>
      <c r="C694" s="4" t="s">
        <v>35</v>
      </c>
      <c r="D694" s="4" t="str">
        <f>"陈远航"</f>
        <v>陈远航</v>
      </c>
    </row>
    <row r="695" spans="1:4">
      <c r="A695" s="4">
        <v>693</v>
      </c>
      <c r="B695" s="4" t="str">
        <f t="shared" si="46"/>
        <v>53101</v>
      </c>
      <c r="C695" s="4" t="s">
        <v>35</v>
      </c>
      <c r="D695" s="4" t="str">
        <f>"李享"</f>
        <v>李享</v>
      </c>
    </row>
    <row r="696" spans="1:4">
      <c r="A696" s="4">
        <v>694</v>
      </c>
      <c r="B696" s="4" t="str">
        <f t="shared" si="46"/>
        <v>53101</v>
      </c>
      <c r="C696" s="4" t="s">
        <v>35</v>
      </c>
      <c r="D696" s="4" t="str">
        <f>"熊紫薇"</f>
        <v>熊紫薇</v>
      </c>
    </row>
    <row r="697" spans="1:4">
      <c r="A697" s="4">
        <v>695</v>
      </c>
      <c r="B697" s="4" t="str">
        <f t="shared" si="46"/>
        <v>53101</v>
      </c>
      <c r="C697" s="4" t="s">
        <v>35</v>
      </c>
      <c r="D697" s="4" t="str">
        <f>"魏小玲"</f>
        <v>魏小玲</v>
      </c>
    </row>
    <row r="698" spans="1:4">
      <c r="A698" s="4">
        <v>696</v>
      </c>
      <c r="B698" s="4" t="str">
        <f t="shared" si="46"/>
        <v>53101</v>
      </c>
      <c r="C698" s="4" t="s">
        <v>35</v>
      </c>
      <c r="D698" s="4" t="str">
        <f>"向思澳"</f>
        <v>向思澳</v>
      </c>
    </row>
    <row r="699" spans="1:4">
      <c r="A699" s="4">
        <v>697</v>
      </c>
      <c r="B699" s="4" t="str">
        <f t="shared" si="46"/>
        <v>53101</v>
      </c>
      <c r="C699" s="4" t="s">
        <v>35</v>
      </c>
      <c r="D699" s="4" t="str">
        <f>"王沂田"</f>
        <v>王沂田</v>
      </c>
    </row>
    <row r="700" spans="1:4">
      <c r="A700" s="4">
        <v>698</v>
      </c>
      <c r="B700" s="4" t="str">
        <f t="shared" si="46"/>
        <v>53101</v>
      </c>
      <c r="C700" s="4" t="s">
        <v>35</v>
      </c>
      <c r="D700" s="4" t="str">
        <f>"荣抄"</f>
        <v>荣抄</v>
      </c>
    </row>
    <row r="701" spans="1:4">
      <c r="A701" s="4">
        <v>699</v>
      </c>
      <c r="B701" s="4" t="str">
        <f t="shared" si="46"/>
        <v>53101</v>
      </c>
      <c r="C701" s="4" t="s">
        <v>35</v>
      </c>
      <c r="D701" s="4" t="str">
        <f>"郭纯"</f>
        <v>郭纯</v>
      </c>
    </row>
    <row r="702" spans="1:4">
      <c r="A702" s="4">
        <v>700</v>
      </c>
      <c r="B702" s="4" t="str">
        <f t="shared" si="46"/>
        <v>53101</v>
      </c>
      <c r="C702" s="4" t="s">
        <v>35</v>
      </c>
      <c r="D702" s="4" t="str">
        <f>"李卓"</f>
        <v>李卓</v>
      </c>
    </row>
    <row r="703" spans="1:4">
      <c r="A703" s="4">
        <v>701</v>
      </c>
      <c r="B703" s="4" t="str">
        <f t="shared" si="46"/>
        <v>53101</v>
      </c>
      <c r="C703" s="4" t="s">
        <v>35</v>
      </c>
      <c r="D703" s="4" t="str">
        <f>"赵春晖"</f>
        <v>赵春晖</v>
      </c>
    </row>
    <row r="704" spans="1:4">
      <c r="A704" s="4">
        <v>702</v>
      </c>
      <c r="B704" s="4" t="str">
        <f t="shared" si="46"/>
        <v>53101</v>
      </c>
      <c r="C704" s="4" t="s">
        <v>35</v>
      </c>
      <c r="D704" s="4" t="str">
        <f>"代青林"</f>
        <v>代青林</v>
      </c>
    </row>
    <row r="705" spans="1:4">
      <c r="A705" s="4">
        <v>703</v>
      </c>
      <c r="B705" s="4" t="str">
        <f t="shared" si="46"/>
        <v>53101</v>
      </c>
      <c r="C705" s="4" t="s">
        <v>35</v>
      </c>
      <c r="D705" s="4" t="str">
        <f>"周慧"</f>
        <v>周慧</v>
      </c>
    </row>
    <row r="706" spans="1:4">
      <c r="A706" s="4">
        <v>704</v>
      </c>
      <c r="B706" s="4" t="str">
        <f t="shared" si="46"/>
        <v>53101</v>
      </c>
      <c r="C706" s="4" t="s">
        <v>35</v>
      </c>
      <c r="D706" s="4" t="str">
        <f>"叶俊峰"</f>
        <v>叶俊峰</v>
      </c>
    </row>
    <row r="707" spans="1:4">
      <c r="A707" s="4">
        <v>705</v>
      </c>
      <c r="B707" s="4" t="str">
        <f t="shared" si="46"/>
        <v>53101</v>
      </c>
      <c r="C707" s="4" t="s">
        <v>35</v>
      </c>
      <c r="D707" s="4" t="str">
        <f>"李亚"</f>
        <v>李亚</v>
      </c>
    </row>
    <row r="708" spans="1:4">
      <c r="A708" s="4">
        <v>706</v>
      </c>
      <c r="B708" s="4" t="str">
        <f t="shared" si="46"/>
        <v>53101</v>
      </c>
      <c r="C708" s="4" t="s">
        <v>35</v>
      </c>
      <c r="D708" s="4" t="str">
        <f>"罗尧"</f>
        <v>罗尧</v>
      </c>
    </row>
    <row r="709" spans="1:4">
      <c r="A709" s="4">
        <v>707</v>
      </c>
      <c r="B709" s="4" t="str">
        <f t="shared" si="46"/>
        <v>53101</v>
      </c>
      <c r="C709" s="4" t="s">
        <v>35</v>
      </c>
      <c r="D709" s="4" t="str">
        <f>"杨腾达"</f>
        <v>杨腾达</v>
      </c>
    </row>
    <row r="710" spans="1:4">
      <c r="A710" s="4">
        <v>708</v>
      </c>
      <c r="B710" s="4" t="str">
        <f t="shared" si="46"/>
        <v>53101</v>
      </c>
      <c r="C710" s="4" t="s">
        <v>35</v>
      </c>
      <c r="D710" s="4" t="str">
        <f>"杨茜"</f>
        <v>杨茜</v>
      </c>
    </row>
    <row r="711" spans="1:4">
      <c r="A711" s="4">
        <v>709</v>
      </c>
      <c r="B711" s="4" t="str">
        <f t="shared" si="46"/>
        <v>53101</v>
      </c>
      <c r="C711" s="4" t="s">
        <v>35</v>
      </c>
      <c r="D711" s="4" t="str">
        <f>"张秋一"</f>
        <v>张秋一</v>
      </c>
    </row>
    <row r="712" spans="1:4">
      <c r="A712" s="4">
        <v>710</v>
      </c>
      <c r="B712" s="4" t="str">
        <f t="shared" si="46"/>
        <v>53101</v>
      </c>
      <c r="C712" s="4" t="s">
        <v>35</v>
      </c>
      <c r="D712" s="4" t="str">
        <f>"朱林"</f>
        <v>朱林</v>
      </c>
    </row>
    <row r="713" spans="1:4">
      <c r="A713" s="4">
        <v>711</v>
      </c>
      <c r="B713" s="4" t="str">
        <f t="shared" si="46"/>
        <v>53101</v>
      </c>
      <c r="C713" s="4" t="s">
        <v>35</v>
      </c>
      <c r="D713" s="4" t="str">
        <f>"李新浩"</f>
        <v>李新浩</v>
      </c>
    </row>
    <row r="714" spans="1:4">
      <c r="A714" s="4">
        <v>712</v>
      </c>
      <c r="B714" s="4" t="str">
        <f t="shared" si="46"/>
        <v>53101</v>
      </c>
      <c r="C714" s="4" t="s">
        <v>35</v>
      </c>
      <c r="D714" s="4" t="str">
        <f>"姚文涛"</f>
        <v>姚文涛</v>
      </c>
    </row>
    <row r="715" spans="1:4">
      <c r="A715" s="4">
        <v>713</v>
      </c>
      <c r="B715" s="4" t="str">
        <f t="shared" si="46"/>
        <v>53101</v>
      </c>
      <c r="C715" s="4" t="s">
        <v>35</v>
      </c>
      <c r="D715" s="4" t="str">
        <f>"黄荆"</f>
        <v>黄荆</v>
      </c>
    </row>
    <row r="716" spans="1:4">
      <c r="A716" s="4">
        <v>714</v>
      </c>
      <c r="B716" s="4" t="str">
        <f t="shared" si="46"/>
        <v>53101</v>
      </c>
      <c r="C716" s="4" t="s">
        <v>35</v>
      </c>
      <c r="D716" s="4" t="str">
        <f>"邓富河"</f>
        <v>邓富河</v>
      </c>
    </row>
    <row r="717" spans="1:4">
      <c r="A717" s="4">
        <v>715</v>
      </c>
      <c r="B717" s="4" t="str">
        <f t="shared" si="46"/>
        <v>53101</v>
      </c>
      <c r="C717" s="4" t="s">
        <v>35</v>
      </c>
      <c r="D717" s="4" t="str">
        <f>"潘路遥"</f>
        <v>潘路遥</v>
      </c>
    </row>
    <row r="718" spans="1:4">
      <c r="A718" s="4">
        <v>716</v>
      </c>
      <c r="B718" s="4" t="str">
        <f t="shared" si="46"/>
        <v>53101</v>
      </c>
      <c r="C718" s="4" t="s">
        <v>35</v>
      </c>
      <c r="D718" s="4" t="str">
        <f>"梁转转"</f>
        <v>梁转转</v>
      </c>
    </row>
    <row r="719" spans="1:4">
      <c r="A719" s="4">
        <v>717</v>
      </c>
      <c r="B719" s="4" t="str">
        <f t="shared" si="46"/>
        <v>53101</v>
      </c>
      <c r="C719" s="4" t="s">
        <v>35</v>
      </c>
      <c r="D719" s="4" t="str">
        <f>"孙大海"</f>
        <v>孙大海</v>
      </c>
    </row>
    <row r="720" spans="1:4">
      <c r="A720" s="4">
        <v>718</v>
      </c>
      <c r="B720" s="4" t="str">
        <f t="shared" si="46"/>
        <v>53101</v>
      </c>
      <c r="C720" s="4" t="s">
        <v>35</v>
      </c>
      <c r="D720" s="4" t="str">
        <f>"侯银艳"</f>
        <v>侯银艳</v>
      </c>
    </row>
    <row r="721" spans="1:4">
      <c r="A721" s="4">
        <v>719</v>
      </c>
      <c r="B721" s="4" t="str">
        <f t="shared" si="46"/>
        <v>53101</v>
      </c>
      <c r="C721" s="4" t="s">
        <v>35</v>
      </c>
      <c r="D721" s="4" t="str">
        <f>"胡玉江"</f>
        <v>胡玉江</v>
      </c>
    </row>
    <row r="722" spans="1:4">
      <c r="A722" s="4">
        <v>720</v>
      </c>
      <c r="B722" s="4" t="str">
        <f t="shared" si="46"/>
        <v>53101</v>
      </c>
      <c r="C722" s="4" t="s">
        <v>35</v>
      </c>
      <c r="D722" s="4" t="str">
        <f>"杨显红"</f>
        <v>杨显红</v>
      </c>
    </row>
    <row r="723" spans="1:4">
      <c r="A723" s="4">
        <v>721</v>
      </c>
      <c r="B723" s="4" t="str">
        <f t="shared" si="46"/>
        <v>53101</v>
      </c>
      <c r="C723" s="4" t="s">
        <v>35</v>
      </c>
      <c r="D723" s="4" t="str">
        <f>"赵世豪"</f>
        <v>赵世豪</v>
      </c>
    </row>
    <row r="724" spans="1:4">
      <c r="A724" s="4">
        <v>722</v>
      </c>
      <c r="B724" s="4" t="str">
        <f t="shared" si="46"/>
        <v>53101</v>
      </c>
      <c r="C724" s="4" t="s">
        <v>35</v>
      </c>
      <c r="D724" s="4" t="str">
        <f>"苏振楠"</f>
        <v>苏振楠</v>
      </c>
    </row>
    <row r="725" spans="1:4">
      <c r="A725" s="4">
        <v>723</v>
      </c>
      <c r="B725" s="4" t="str">
        <f t="shared" si="46"/>
        <v>53101</v>
      </c>
      <c r="C725" s="4" t="s">
        <v>35</v>
      </c>
      <c r="D725" s="4" t="str">
        <f>"白银光"</f>
        <v>白银光</v>
      </c>
    </row>
    <row r="726" spans="1:4">
      <c r="A726" s="4">
        <v>724</v>
      </c>
      <c r="B726" s="4" t="str">
        <f t="shared" si="46"/>
        <v>53101</v>
      </c>
      <c r="C726" s="4" t="s">
        <v>35</v>
      </c>
      <c r="D726" s="4" t="str">
        <f>"吴佳俊"</f>
        <v>吴佳俊</v>
      </c>
    </row>
    <row r="727" spans="1:4">
      <c r="A727" s="4">
        <v>725</v>
      </c>
      <c r="B727" s="4" t="str">
        <f t="shared" ref="B727:B729" si="47">"53201"</f>
        <v>53201</v>
      </c>
      <c r="C727" s="4" t="s">
        <v>36</v>
      </c>
      <c r="D727" s="4" t="str">
        <f>"刘雪晨"</f>
        <v>刘雪晨</v>
      </c>
    </row>
    <row r="728" spans="1:4">
      <c r="A728" s="4">
        <v>726</v>
      </c>
      <c r="B728" s="4" t="str">
        <f t="shared" si="47"/>
        <v>53201</v>
      </c>
      <c r="C728" s="4" t="s">
        <v>36</v>
      </c>
      <c r="D728" s="4" t="str">
        <f>"马洪文"</f>
        <v>马洪文</v>
      </c>
    </row>
    <row r="729" spans="1:4">
      <c r="A729" s="4">
        <v>727</v>
      </c>
      <c r="B729" s="4" t="str">
        <f t="shared" si="47"/>
        <v>53201</v>
      </c>
      <c r="C729" s="4" t="s">
        <v>36</v>
      </c>
      <c r="D729" s="4" t="str">
        <f>"李蕊"</f>
        <v>李蕊</v>
      </c>
    </row>
    <row r="730" spans="1:4">
      <c r="A730" s="4">
        <v>728</v>
      </c>
      <c r="B730" s="4" t="str">
        <f t="shared" ref="B730:B734" si="48">"53301"</f>
        <v>53301</v>
      </c>
      <c r="C730" s="4" t="s">
        <v>37</v>
      </c>
      <c r="D730" s="4" t="str">
        <f>"李成梁"</f>
        <v>李成梁</v>
      </c>
    </row>
    <row r="731" spans="1:4">
      <c r="A731" s="4">
        <v>729</v>
      </c>
      <c r="B731" s="4" t="str">
        <f t="shared" si="48"/>
        <v>53301</v>
      </c>
      <c r="C731" s="4" t="s">
        <v>37</v>
      </c>
      <c r="D731" s="4" t="str">
        <f>"赵依林"</f>
        <v>赵依林</v>
      </c>
    </row>
    <row r="732" spans="1:4">
      <c r="A732" s="4">
        <v>730</v>
      </c>
      <c r="B732" s="4" t="str">
        <f t="shared" si="48"/>
        <v>53301</v>
      </c>
      <c r="C732" s="4" t="s">
        <v>37</v>
      </c>
      <c r="D732" s="4" t="str">
        <f>"李琪"</f>
        <v>李琪</v>
      </c>
    </row>
    <row r="733" spans="1:4">
      <c r="A733" s="4">
        <v>731</v>
      </c>
      <c r="B733" s="4" t="str">
        <f t="shared" si="48"/>
        <v>53301</v>
      </c>
      <c r="C733" s="4" t="s">
        <v>37</v>
      </c>
      <c r="D733" s="4" t="str">
        <f>"丁宇鹏"</f>
        <v>丁宇鹏</v>
      </c>
    </row>
    <row r="734" spans="1:4">
      <c r="A734" s="4">
        <v>732</v>
      </c>
      <c r="B734" s="4" t="str">
        <f t="shared" si="48"/>
        <v>53301</v>
      </c>
      <c r="C734" s="4" t="s">
        <v>37</v>
      </c>
      <c r="D734" s="4" t="str">
        <f>"吴璋"</f>
        <v>吴璋</v>
      </c>
    </row>
    <row r="735" spans="1:4">
      <c r="A735" s="4">
        <v>733</v>
      </c>
      <c r="B735" s="4" t="str">
        <f t="shared" ref="B735:B737" si="49">"53401"</f>
        <v>53401</v>
      </c>
      <c r="C735" s="4" t="s">
        <v>38</v>
      </c>
      <c r="D735" s="4" t="str">
        <f>"姚文丹"</f>
        <v>姚文丹</v>
      </c>
    </row>
    <row r="736" spans="1:4">
      <c r="A736" s="4">
        <v>734</v>
      </c>
      <c r="B736" s="4" t="str">
        <f t="shared" si="49"/>
        <v>53401</v>
      </c>
      <c r="C736" s="4" t="s">
        <v>38</v>
      </c>
      <c r="D736" s="4" t="str">
        <f>"胡杰"</f>
        <v>胡杰</v>
      </c>
    </row>
    <row r="737" spans="1:4">
      <c r="A737" s="4">
        <v>735</v>
      </c>
      <c r="B737" s="4" t="str">
        <f t="shared" si="49"/>
        <v>53401</v>
      </c>
      <c r="C737" s="4" t="s">
        <v>38</v>
      </c>
      <c r="D737" s="4" t="str">
        <f>"陆才敏"</f>
        <v>陆才敏</v>
      </c>
    </row>
    <row r="738" spans="1:4">
      <c r="A738" s="4">
        <v>736</v>
      </c>
      <c r="B738" s="4" t="str">
        <f>"53402"</f>
        <v>53402</v>
      </c>
      <c r="C738" s="4" t="s">
        <v>38</v>
      </c>
      <c r="D738" s="4" t="str">
        <f>"陈玲艳"</f>
        <v>陈玲艳</v>
      </c>
    </row>
    <row r="739" spans="1:4">
      <c r="A739" s="4">
        <v>737</v>
      </c>
      <c r="B739" s="4" t="str">
        <f>"53402"</f>
        <v>53402</v>
      </c>
      <c r="C739" s="4" t="s">
        <v>38</v>
      </c>
      <c r="D739" s="4" t="str">
        <f>"白杨"</f>
        <v>白杨</v>
      </c>
    </row>
    <row r="740" spans="1:4">
      <c r="A740" s="4">
        <v>738</v>
      </c>
      <c r="B740" s="4" t="str">
        <f t="shared" ref="B740:B803" si="50">"53501"</f>
        <v>53501</v>
      </c>
      <c r="C740" s="4" t="s">
        <v>39</v>
      </c>
      <c r="D740" s="4" t="str">
        <f>"王梅"</f>
        <v>王梅</v>
      </c>
    </row>
    <row r="741" spans="1:4">
      <c r="A741" s="4">
        <v>739</v>
      </c>
      <c r="B741" s="4" t="str">
        <f t="shared" si="50"/>
        <v>53501</v>
      </c>
      <c r="C741" s="4" t="s">
        <v>39</v>
      </c>
      <c r="D741" s="4" t="str">
        <f>"王慧"</f>
        <v>王慧</v>
      </c>
    </row>
    <row r="742" spans="1:4">
      <c r="A742" s="4">
        <v>740</v>
      </c>
      <c r="B742" s="4" t="str">
        <f t="shared" si="50"/>
        <v>53501</v>
      </c>
      <c r="C742" s="4" t="s">
        <v>39</v>
      </c>
      <c r="D742" s="4" t="str">
        <f>"向一恒"</f>
        <v>向一恒</v>
      </c>
    </row>
    <row r="743" spans="1:4">
      <c r="A743" s="4">
        <v>741</v>
      </c>
      <c r="B743" s="4" t="str">
        <f t="shared" si="50"/>
        <v>53501</v>
      </c>
      <c r="C743" s="4" t="s">
        <v>39</v>
      </c>
      <c r="D743" s="4" t="str">
        <f>"封智伟"</f>
        <v>封智伟</v>
      </c>
    </row>
    <row r="744" spans="1:4">
      <c r="A744" s="4">
        <v>742</v>
      </c>
      <c r="B744" s="4" t="str">
        <f t="shared" si="50"/>
        <v>53501</v>
      </c>
      <c r="C744" s="4" t="s">
        <v>39</v>
      </c>
      <c r="D744" s="4" t="str">
        <f>"覃雅玟"</f>
        <v>覃雅玟</v>
      </c>
    </row>
    <row r="745" spans="1:4">
      <c r="A745" s="4">
        <v>743</v>
      </c>
      <c r="B745" s="4" t="str">
        <f t="shared" si="50"/>
        <v>53501</v>
      </c>
      <c r="C745" s="4" t="s">
        <v>39</v>
      </c>
      <c r="D745" s="4" t="str">
        <f>"黄蓉"</f>
        <v>黄蓉</v>
      </c>
    </row>
    <row r="746" spans="1:4">
      <c r="A746" s="4">
        <v>744</v>
      </c>
      <c r="B746" s="4" t="str">
        <f t="shared" si="50"/>
        <v>53501</v>
      </c>
      <c r="C746" s="4" t="s">
        <v>39</v>
      </c>
      <c r="D746" s="4" t="str">
        <f>"余婷"</f>
        <v>余婷</v>
      </c>
    </row>
    <row r="747" spans="1:4">
      <c r="A747" s="4">
        <v>745</v>
      </c>
      <c r="B747" s="4" t="str">
        <f t="shared" si="50"/>
        <v>53501</v>
      </c>
      <c r="C747" s="4" t="s">
        <v>39</v>
      </c>
      <c r="D747" s="4" t="str">
        <f>"黄俊杰"</f>
        <v>黄俊杰</v>
      </c>
    </row>
    <row r="748" spans="1:4">
      <c r="A748" s="4">
        <v>746</v>
      </c>
      <c r="B748" s="4" t="str">
        <f t="shared" si="50"/>
        <v>53501</v>
      </c>
      <c r="C748" s="4" t="s">
        <v>39</v>
      </c>
      <c r="D748" s="4" t="str">
        <f>"刘晓琴"</f>
        <v>刘晓琴</v>
      </c>
    </row>
    <row r="749" spans="1:4">
      <c r="A749" s="4">
        <v>747</v>
      </c>
      <c r="B749" s="4" t="str">
        <f t="shared" si="50"/>
        <v>53501</v>
      </c>
      <c r="C749" s="4" t="s">
        <v>39</v>
      </c>
      <c r="D749" s="4" t="str">
        <f>"鲁宇凡"</f>
        <v>鲁宇凡</v>
      </c>
    </row>
    <row r="750" spans="1:4">
      <c r="A750" s="4">
        <v>748</v>
      </c>
      <c r="B750" s="4" t="str">
        <f t="shared" si="50"/>
        <v>53501</v>
      </c>
      <c r="C750" s="4" t="s">
        <v>39</v>
      </c>
      <c r="D750" s="4" t="str">
        <f>"沈宇锋"</f>
        <v>沈宇锋</v>
      </c>
    </row>
    <row r="751" spans="1:4">
      <c r="A751" s="4">
        <v>749</v>
      </c>
      <c r="B751" s="4" t="str">
        <f t="shared" si="50"/>
        <v>53501</v>
      </c>
      <c r="C751" s="4" t="s">
        <v>39</v>
      </c>
      <c r="D751" s="4" t="str">
        <f>"周佳敏"</f>
        <v>周佳敏</v>
      </c>
    </row>
    <row r="752" spans="1:4">
      <c r="A752" s="4">
        <v>750</v>
      </c>
      <c r="B752" s="4" t="str">
        <f t="shared" si="50"/>
        <v>53501</v>
      </c>
      <c r="C752" s="4" t="s">
        <v>39</v>
      </c>
      <c r="D752" s="4" t="str">
        <f>"赵亚琴"</f>
        <v>赵亚琴</v>
      </c>
    </row>
    <row r="753" spans="1:4">
      <c r="A753" s="4">
        <v>751</v>
      </c>
      <c r="B753" s="4" t="str">
        <f t="shared" si="50"/>
        <v>53501</v>
      </c>
      <c r="C753" s="4" t="s">
        <v>39</v>
      </c>
      <c r="D753" s="4" t="str">
        <f>"田梦媛"</f>
        <v>田梦媛</v>
      </c>
    </row>
    <row r="754" spans="1:4">
      <c r="A754" s="4">
        <v>752</v>
      </c>
      <c r="B754" s="4" t="str">
        <f t="shared" si="50"/>
        <v>53501</v>
      </c>
      <c r="C754" s="4" t="s">
        <v>39</v>
      </c>
      <c r="D754" s="4" t="str">
        <f>"刘琳琳"</f>
        <v>刘琳琳</v>
      </c>
    </row>
    <row r="755" spans="1:4">
      <c r="A755" s="4">
        <v>753</v>
      </c>
      <c r="B755" s="4" t="str">
        <f t="shared" si="50"/>
        <v>53501</v>
      </c>
      <c r="C755" s="4" t="s">
        <v>39</v>
      </c>
      <c r="D755" s="4" t="str">
        <f>"张彧滔"</f>
        <v>张彧滔</v>
      </c>
    </row>
    <row r="756" spans="1:4">
      <c r="A756" s="4">
        <v>754</v>
      </c>
      <c r="B756" s="4" t="str">
        <f t="shared" si="50"/>
        <v>53501</v>
      </c>
      <c r="C756" s="4" t="s">
        <v>39</v>
      </c>
      <c r="D756" s="4" t="str">
        <f>"胡安琪"</f>
        <v>胡安琪</v>
      </c>
    </row>
    <row r="757" spans="1:4">
      <c r="A757" s="4">
        <v>755</v>
      </c>
      <c r="B757" s="4" t="str">
        <f t="shared" si="50"/>
        <v>53501</v>
      </c>
      <c r="C757" s="4" t="s">
        <v>39</v>
      </c>
      <c r="D757" s="4" t="str">
        <f>"李周圆"</f>
        <v>李周圆</v>
      </c>
    </row>
    <row r="758" spans="1:4">
      <c r="A758" s="4">
        <v>756</v>
      </c>
      <c r="B758" s="4" t="str">
        <f t="shared" si="50"/>
        <v>53501</v>
      </c>
      <c r="C758" s="4" t="s">
        <v>39</v>
      </c>
      <c r="D758" s="4" t="str">
        <f>"袁香"</f>
        <v>袁香</v>
      </c>
    </row>
    <row r="759" spans="1:4">
      <c r="A759" s="4">
        <v>757</v>
      </c>
      <c r="B759" s="4" t="str">
        <f t="shared" si="50"/>
        <v>53501</v>
      </c>
      <c r="C759" s="4" t="s">
        <v>39</v>
      </c>
      <c r="D759" s="4" t="str">
        <f>"王强志"</f>
        <v>王强志</v>
      </c>
    </row>
    <row r="760" spans="1:4">
      <c r="A760" s="4">
        <v>758</v>
      </c>
      <c r="B760" s="4" t="str">
        <f t="shared" si="50"/>
        <v>53501</v>
      </c>
      <c r="C760" s="4" t="s">
        <v>39</v>
      </c>
      <c r="D760" s="4" t="str">
        <f>"彭雪"</f>
        <v>彭雪</v>
      </c>
    </row>
    <row r="761" spans="1:4">
      <c r="A761" s="4">
        <v>759</v>
      </c>
      <c r="B761" s="4" t="str">
        <f t="shared" si="50"/>
        <v>53501</v>
      </c>
      <c r="C761" s="4" t="s">
        <v>39</v>
      </c>
      <c r="D761" s="4" t="str">
        <f>"王贺广"</f>
        <v>王贺广</v>
      </c>
    </row>
    <row r="762" spans="1:4">
      <c r="A762" s="4">
        <v>760</v>
      </c>
      <c r="B762" s="4" t="str">
        <f t="shared" si="50"/>
        <v>53501</v>
      </c>
      <c r="C762" s="4" t="s">
        <v>39</v>
      </c>
      <c r="D762" s="4" t="str">
        <f>"罗赣星"</f>
        <v>罗赣星</v>
      </c>
    </row>
    <row r="763" spans="1:4">
      <c r="A763" s="4">
        <v>761</v>
      </c>
      <c r="B763" s="4" t="str">
        <f t="shared" si="50"/>
        <v>53501</v>
      </c>
      <c r="C763" s="4" t="s">
        <v>39</v>
      </c>
      <c r="D763" s="4" t="str">
        <f>"郭娅茜"</f>
        <v>郭娅茜</v>
      </c>
    </row>
    <row r="764" spans="1:4">
      <c r="A764" s="4">
        <v>762</v>
      </c>
      <c r="B764" s="4" t="str">
        <f t="shared" si="50"/>
        <v>53501</v>
      </c>
      <c r="C764" s="4" t="s">
        <v>39</v>
      </c>
      <c r="D764" s="4" t="str">
        <f>"戴娅杰"</f>
        <v>戴娅杰</v>
      </c>
    </row>
    <row r="765" spans="1:4">
      <c r="A765" s="4">
        <v>763</v>
      </c>
      <c r="B765" s="4" t="str">
        <f t="shared" si="50"/>
        <v>53501</v>
      </c>
      <c r="C765" s="4" t="s">
        <v>39</v>
      </c>
      <c r="D765" s="4" t="str">
        <f>"叶子凡"</f>
        <v>叶子凡</v>
      </c>
    </row>
    <row r="766" spans="1:4">
      <c r="A766" s="4">
        <v>764</v>
      </c>
      <c r="B766" s="4" t="str">
        <f t="shared" si="50"/>
        <v>53501</v>
      </c>
      <c r="C766" s="4" t="s">
        <v>39</v>
      </c>
      <c r="D766" s="4" t="str">
        <f>"马灿"</f>
        <v>马灿</v>
      </c>
    </row>
    <row r="767" spans="1:4">
      <c r="A767" s="4">
        <v>765</v>
      </c>
      <c r="B767" s="4" t="str">
        <f t="shared" si="50"/>
        <v>53501</v>
      </c>
      <c r="C767" s="4" t="s">
        <v>39</v>
      </c>
      <c r="D767" s="4" t="str">
        <f>"朱久春"</f>
        <v>朱久春</v>
      </c>
    </row>
    <row r="768" spans="1:4">
      <c r="A768" s="4">
        <v>766</v>
      </c>
      <c r="B768" s="4" t="str">
        <f t="shared" si="50"/>
        <v>53501</v>
      </c>
      <c r="C768" s="4" t="s">
        <v>39</v>
      </c>
      <c r="D768" s="4" t="str">
        <f>"胡君梅"</f>
        <v>胡君梅</v>
      </c>
    </row>
    <row r="769" spans="1:4">
      <c r="A769" s="4">
        <v>767</v>
      </c>
      <c r="B769" s="4" t="str">
        <f t="shared" si="50"/>
        <v>53501</v>
      </c>
      <c r="C769" s="4" t="s">
        <v>39</v>
      </c>
      <c r="D769" s="4" t="str">
        <f>"聂茜"</f>
        <v>聂茜</v>
      </c>
    </row>
    <row r="770" spans="1:4">
      <c r="A770" s="4">
        <v>768</v>
      </c>
      <c r="B770" s="4" t="str">
        <f t="shared" si="50"/>
        <v>53501</v>
      </c>
      <c r="C770" s="4" t="s">
        <v>39</v>
      </c>
      <c r="D770" s="4" t="str">
        <f>"成思琪"</f>
        <v>成思琪</v>
      </c>
    </row>
    <row r="771" spans="1:4">
      <c r="A771" s="4">
        <v>769</v>
      </c>
      <c r="B771" s="4" t="str">
        <f t="shared" si="50"/>
        <v>53501</v>
      </c>
      <c r="C771" s="4" t="s">
        <v>39</v>
      </c>
      <c r="D771" s="4" t="str">
        <f>"周郅瑄"</f>
        <v>周郅瑄</v>
      </c>
    </row>
    <row r="772" spans="1:4">
      <c r="A772" s="4">
        <v>770</v>
      </c>
      <c r="B772" s="4" t="str">
        <f t="shared" si="50"/>
        <v>53501</v>
      </c>
      <c r="C772" s="4" t="s">
        <v>39</v>
      </c>
      <c r="D772" s="4" t="str">
        <f>"邓玉玲"</f>
        <v>邓玉玲</v>
      </c>
    </row>
    <row r="773" spans="1:4">
      <c r="A773" s="4">
        <v>771</v>
      </c>
      <c r="B773" s="4" t="str">
        <f t="shared" si="50"/>
        <v>53501</v>
      </c>
      <c r="C773" s="4" t="s">
        <v>39</v>
      </c>
      <c r="D773" s="4" t="str">
        <f>"黄榆涵"</f>
        <v>黄榆涵</v>
      </c>
    </row>
    <row r="774" spans="1:4">
      <c r="A774" s="4">
        <v>772</v>
      </c>
      <c r="B774" s="4" t="str">
        <f t="shared" si="50"/>
        <v>53501</v>
      </c>
      <c r="C774" s="4" t="s">
        <v>39</v>
      </c>
      <c r="D774" s="4" t="str">
        <f>"陈漫玉"</f>
        <v>陈漫玉</v>
      </c>
    </row>
    <row r="775" spans="1:4">
      <c r="A775" s="4">
        <v>773</v>
      </c>
      <c r="B775" s="4" t="str">
        <f t="shared" si="50"/>
        <v>53501</v>
      </c>
      <c r="C775" s="4" t="s">
        <v>39</v>
      </c>
      <c r="D775" s="4" t="str">
        <f>"周玉圻"</f>
        <v>周玉圻</v>
      </c>
    </row>
    <row r="776" spans="1:4">
      <c r="A776" s="4">
        <v>774</v>
      </c>
      <c r="B776" s="4" t="str">
        <f t="shared" si="50"/>
        <v>53501</v>
      </c>
      <c r="C776" s="4" t="s">
        <v>39</v>
      </c>
      <c r="D776" s="4" t="str">
        <f>"周梦"</f>
        <v>周梦</v>
      </c>
    </row>
    <row r="777" spans="1:4">
      <c r="A777" s="4">
        <v>775</v>
      </c>
      <c r="B777" s="4" t="str">
        <f t="shared" si="50"/>
        <v>53501</v>
      </c>
      <c r="C777" s="4" t="s">
        <v>39</v>
      </c>
      <c r="D777" s="4" t="str">
        <f>"刘腾"</f>
        <v>刘腾</v>
      </c>
    </row>
    <row r="778" spans="1:4">
      <c r="A778" s="4">
        <v>776</v>
      </c>
      <c r="B778" s="4" t="str">
        <f t="shared" si="50"/>
        <v>53501</v>
      </c>
      <c r="C778" s="4" t="s">
        <v>39</v>
      </c>
      <c r="D778" s="4" t="str">
        <f>"李玉华"</f>
        <v>李玉华</v>
      </c>
    </row>
    <row r="779" spans="1:4">
      <c r="A779" s="4">
        <v>777</v>
      </c>
      <c r="B779" s="4" t="str">
        <f t="shared" si="50"/>
        <v>53501</v>
      </c>
      <c r="C779" s="4" t="s">
        <v>39</v>
      </c>
      <c r="D779" s="4" t="str">
        <f>"王雪"</f>
        <v>王雪</v>
      </c>
    </row>
    <row r="780" spans="1:4">
      <c r="A780" s="4">
        <v>778</v>
      </c>
      <c r="B780" s="4" t="str">
        <f t="shared" si="50"/>
        <v>53501</v>
      </c>
      <c r="C780" s="4" t="s">
        <v>39</v>
      </c>
      <c r="D780" s="4" t="str">
        <f>"刘利生"</f>
        <v>刘利生</v>
      </c>
    </row>
    <row r="781" spans="1:4">
      <c r="A781" s="4">
        <v>779</v>
      </c>
      <c r="B781" s="4" t="str">
        <f t="shared" si="50"/>
        <v>53501</v>
      </c>
      <c r="C781" s="4" t="s">
        <v>39</v>
      </c>
      <c r="D781" s="4" t="str">
        <f>"刘旖旎"</f>
        <v>刘旖旎</v>
      </c>
    </row>
    <row r="782" spans="1:4">
      <c r="A782" s="4">
        <v>780</v>
      </c>
      <c r="B782" s="4" t="str">
        <f t="shared" si="50"/>
        <v>53501</v>
      </c>
      <c r="C782" s="4" t="s">
        <v>39</v>
      </c>
      <c r="D782" s="4" t="str">
        <f>"罗有"</f>
        <v>罗有</v>
      </c>
    </row>
    <row r="783" spans="1:4">
      <c r="A783" s="4">
        <v>781</v>
      </c>
      <c r="B783" s="4" t="str">
        <f t="shared" si="50"/>
        <v>53501</v>
      </c>
      <c r="C783" s="4" t="s">
        <v>39</v>
      </c>
      <c r="D783" s="4" t="str">
        <f>"黄李萍"</f>
        <v>黄李萍</v>
      </c>
    </row>
    <row r="784" spans="1:4">
      <c r="A784" s="4">
        <v>782</v>
      </c>
      <c r="B784" s="4" t="str">
        <f t="shared" si="50"/>
        <v>53501</v>
      </c>
      <c r="C784" s="4" t="s">
        <v>39</v>
      </c>
      <c r="D784" s="4" t="str">
        <f>"陈巧月"</f>
        <v>陈巧月</v>
      </c>
    </row>
    <row r="785" spans="1:4">
      <c r="A785" s="4">
        <v>783</v>
      </c>
      <c r="B785" s="4" t="str">
        <f t="shared" si="50"/>
        <v>53501</v>
      </c>
      <c r="C785" s="4" t="s">
        <v>39</v>
      </c>
      <c r="D785" s="4" t="str">
        <f>"刘敏"</f>
        <v>刘敏</v>
      </c>
    </row>
    <row r="786" spans="1:4">
      <c r="A786" s="4">
        <v>784</v>
      </c>
      <c r="B786" s="4" t="str">
        <f t="shared" si="50"/>
        <v>53501</v>
      </c>
      <c r="C786" s="4" t="s">
        <v>39</v>
      </c>
      <c r="D786" s="4" t="str">
        <f>"张玉杰"</f>
        <v>张玉杰</v>
      </c>
    </row>
    <row r="787" spans="1:4">
      <c r="A787" s="4">
        <v>785</v>
      </c>
      <c r="B787" s="4" t="str">
        <f t="shared" si="50"/>
        <v>53501</v>
      </c>
      <c r="C787" s="4" t="s">
        <v>39</v>
      </c>
      <c r="D787" s="4" t="str">
        <f>"吴君"</f>
        <v>吴君</v>
      </c>
    </row>
    <row r="788" spans="1:4">
      <c r="A788" s="4">
        <v>786</v>
      </c>
      <c r="B788" s="4" t="str">
        <f t="shared" si="50"/>
        <v>53501</v>
      </c>
      <c r="C788" s="4" t="s">
        <v>39</v>
      </c>
      <c r="D788" s="4" t="str">
        <f>"孙娟玲"</f>
        <v>孙娟玲</v>
      </c>
    </row>
    <row r="789" spans="1:4">
      <c r="A789" s="4">
        <v>787</v>
      </c>
      <c r="B789" s="4" t="str">
        <f t="shared" si="50"/>
        <v>53501</v>
      </c>
      <c r="C789" s="4" t="s">
        <v>39</v>
      </c>
      <c r="D789" s="4" t="str">
        <f>"符献木"</f>
        <v>符献木</v>
      </c>
    </row>
    <row r="790" spans="1:4">
      <c r="A790" s="4">
        <v>788</v>
      </c>
      <c r="B790" s="4" t="str">
        <f t="shared" si="50"/>
        <v>53501</v>
      </c>
      <c r="C790" s="4" t="s">
        <v>39</v>
      </c>
      <c r="D790" s="4" t="str">
        <f>"麻巧凤"</f>
        <v>麻巧凤</v>
      </c>
    </row>
    <row r="791" spans="1:4">
      <c r="A791" s="4">
        <v>789</v>
      </c>
      <c r="B791" s="4" t="str">
        <f t="shared" si="50"/>
        <v>53501</v>
      </c>
      <c r="C791" s="4" t="s">
        <v>39</v>
      </c>
      <c r="D791" s="4" t="str">
        <f>"程欣"</f>
        <v>程欣</v>
      </c>
    </row>
    <row r="792" spans="1:4">
      <c r="A792" s="4">
        <v>790</v>
      </c>
      <c r="B792" s="4" t="str">
        <f t="shared" si="50"/>
        <v>53501</v>
      </c>
      <c r="C792" s="4" t="s">
        <v>39</v>
      </c>
      <c r="D792" s="4" t="str">
        <f>"赵心怡"</f>
        <v>赵心怡</v>
      </c>
    </row>
    <row r="793" spans="1:4">
      <c r="A793" s="4">
        <v>791</v>
      </c>
      <c r="B793" s="4" t="str">
        <f t="shared" si="50"/>
        <v>53501</v>
      </c>
      <c r="C793" s="4" t="s">
        <v>39</v>
      </c>
      <c r="D793" s="4" t="str">
        <f>"郎家惠"</f>
        <v>郎家惠</v>
      </c>
    </row>
    <row r="794" spans="1:4">
      <c r="A794" s="4">
        <v>792</v>
      </c>
      <c r="B794" s="4" t="str">
        <f t="shared" si="50"/>
        <v>53501</v>
      </c>
      <c r="C794" s="4" t="s">
        <v>39</v>
      </c>
      <c r="D794" s="4" t="str">
        <f>"雷淑娟"</f>
        <v>雷淑娟</v>
      </c>
    </row>
    <row r="795" spans="1:4">
      <c r="A795" s="4">
        <v>793</v>
      </c>
      <c r="B795" s="4" t="str">
        <f t="shared" si="50"/>
        <v>53501</v>
      </c>
      <c r="C795" s="4" t="s">
        <v>39</v>
      </c>
      <c r="D795" s="4" t="str">
        <f>"张莹娜"</f>
        <v>张莹娜</v>
      </c>
    </row>
    <row r="796" spans="1:4">
      <c r="A796" s="4">
        <v>794</v>
      </c>
      <c r="B796" s="4" t="str">
        <f t="shared" si="50"/>
        <v>53501</v>
      </c>
      <c r="C796" s="4" t="s">
        <v>39</v>
      </c>
      <c r="D796" s="4" t="str">
        <f>"夏静"</f>
        <v>夏静</v>
      </c>
    </row>
    <row r="797" spans="1:4">
      <c r="A797" s="4">
        <v>795</v>
      </c>
      <c r="B797" s="4" t="str">
        <f t="shared" si="50"/>
        <v>53501</v>
      </c>
      <c r="C797" s="4" t="s">
        <v>39</v>
      </c>
      <c r="D797" s="4" t="str">
        <f>"付洁"</f>
        <v>付洁</v>
      </c>
    </row>
    <row r="798" spans="1:4">
      <c r="A798" s="4">
        <v>796</v>
      </c>
      <c r="B798" s="4" t="str">
        <f t="shared" si="50"/>
        <v>53501</v>
      </c>
      <c r="C798" s="4" t="s">
        <v>39</v>
      </c>
      <c r="D798" s="4" t="str">
        <f>"魏一凡"</f>
        <v>魏一凡</v>
      </c>
    </row>
    <row r="799" spans="1:4">
      <c r="A799" s="4">
        <v>797</v>
      </c>
      <c r="B799" s="4" t="str">
        <f t="shared" si="50"/>
        <v>53501</v>
      </c>
      <c r="C799" s="4" t="s">
        <v>39</v>
      </c>
      <c r="D799" s="4" t="str">
        <f>"曾鑫"</f>
        <v>曾鑫</v>
      </c>
    </row>
    <row r="800" spans="1:4">
      <c r="A800" s="4">
        <v>798</v>
      </c>
      <c r="B800" s="4" t="str">
        <f t="shared" si="50"/>
        <v>53501</v>
      </c>
      <c r="C800" s="4" t="s">
        <v>39</v>
      </c>
      <c r="D800" s="4" t="str">
        <f>"黄琴"</f>
        <v>黄琴</v>
      </c>
    </row>
    <row r="801" spans="1:4">
      <c r="A801" s="4">
        <v>799</v>
      </c>
      <c r="B801" s="4" t="str">
        <f t="shared" si="50"/>
        <v>53501</v>
      </c>
      <c r="C801" s="4" t="s">
        <v>39</v>
      </c>
      <c r="D801" s="4" t="str">
        <f>"王琦"</f>
        <v>王琦</v>
      </c>
    </row>
    <row r="802" spans="1:4">
      <c r="A802" s="4">
        <v>800</v>
      </c>
      <c r="B802" s="4" t="str">
        <f t="shared" si="50"/>
        <v>53501</v>
      </c>
      <c r="C802" s="4" t="s">
        <v>39</v>
      </c>
      <c r="D802" s="4" t="str">
        <f>"刘小伶"</f>
        <v>刘小伶</v>
      </c>
    </row>
    <row r="803" spans="1:4">
      <c r="A803" s="4">
        <v>801</v>
      </c>
      <c r="B803" s="4" t="str">
        <f t="shared" si="50"/>
        <v>53501</v>
      </c>
      <c r="C803" s="4" t="s">
        <v>39</v>
      </c>
      <c r="D803" s="4" t="str">
        <f>"游伟"</f>
        <v>游伟</v>
      </c>
    </row>
    <row r="804" spans="1:4">
      <c r="A804" s="4">
        <v>802</v>
      </c>
      <c r="B804" s="4" t="str">
        <f t="shared" ref="B804:B812" si="51">"53601"</f>
        <v>53601</v>
      </c>
      <c r="C804" s="4" t="s">
        <v>40</v>
      </c>
      <c r="D804" s="4" t="str">
        <f>"郭冬"</f>
        <v>郭冬</v>
      </c>
    </row>
    <row r="805" spans="1:4">
      <c r="A805" s="4">
        <v>803</v>
      </c>
      <c r="B805" s="4" t="str">
        <f t="shared" si="51"/>
        <v>53601</v>
      </c>
      <c r="C805" s="4" t="s">
        <v>40</v>
      </c>
      <c r="D805" s="4" t="str">
        <f>"窦欣欣"</f>
        <v>窦欣欣</v>
      </c>
    </row>
    <row r="806" spans="1:4">
      <c r="A806" s="4">
        <v>804</v>
      </c>
      <c r="B806" s="4" t="str">
        <f t="shared" si="51"/>
        <v>53601</v>
      </c>
      <c r="C806" s="4" t="s">
        <v>40</v>
      </c>
      <c r="D806" s="4" t="str">
        <f>"浦绍英"</f>
        <v>浦绍英</v>
      </c>
    </row>
    <row r="807" spans="1:4">
      <c r="A807" s="4">
        <v>805</v>
      </c>
      <c r="B807" s="4" t="str">
        <f t="shared" si="51"/>
        <v>53601</v>
      </c>
      <c r="C807" s="4" t="s">
        <v>40</v>
      </c>
      <c r="D807" s="4" t="str">
        <f>"刘浩"</f>
        <v>刘浩</v>
      </c>
    </row>
    <row r="808" spans="1:4">
      <c r="A808" s="4">
        <v>806</v>
      </c>
      <c r="B808" s="4" t="str">
        <f t="shared" si="51"/>
        <v>53601</v>
      </c>
      <c r="C808" s="4" t="s">
        <v>40</v>
      </c>
      <c r="D808" s="4" t="str">
        <f>"李菀琬"</f>
        <v>李菀琬</v>
      </c>
    </row>
    <row r="809" spans="1:4">
      <c r="A809" s="4">
        <v>807</v>
      </c>
      <c r="B809" s="4" t="str">
        <f t="shared" si="51"/>
        <v>53601</v>
      </c>
      <c r="C809" s="4" t="s">
        <v>40</v>
      </c>
      <c r="D809" s="4" t="str">
        <f>"田雅郡"</f>
        <v>田雅郡</v>
      </c>
    </row>
    <row r="810" spans="1:4">
      <c r="A810" s="4">
        <v>808</v>
      </c>
      <c r="B810" s="4" t="str">
        <f t="shared" si="51"/>
        <v>53601</v>
      </c>
      <c r="C810" s="4" t="s">
        <v>40</v>
      </c>
      <c r="D810" s="4" t="str">
        <f>"黄河"</f>
        <v>黄河</v>
      </c>
    </row>
    <row r="811" spans="1:4">
      <c r="A811" s="4">
        <v>809</v>
      </c>
      <c r="B811" s="4" t="str">
        <f t="shared" si="51"/>
        <v>53601</v>
      </c>
      <c r="C811" s="4" t="s">
        <v>40</v>
      </c>
      <c r="D811" s="4" t="str">
        <f>"林攀"</f>
        <v>林攀</v>
      </c>
    </row>
    <row r="812" spans="1:4">
      <c r="A812" s="4">
        <v>810</v>
      </c>
      <c r="B812" s="4" t="str">
        <f t="shared" si="51"/>
        <v>53601</v>
      </c>
      <c r="C812" s="4" t="s">
        <v>40</v>
      </c>
      <c r="D812" s="4" t="str">
        <f>"王凤呈"</f>
        <v>王凤呈</v>
      </c>
    </row>
    <row r="813" spans="1:4">
      <c r="A813" s="4">
        <v>811</v>
      </c>
      <c r="B813" s="4" t="str">
        <f t="shared" ref="B813:B828" si="52">"53701"</f>
        <v>53701</v>
      </c>
      <c r="C813" s="4" t="s">
        <v>41</v>
      </c>
      <c r="D813" s="4" t="str">
        <f>"鲍国玉"</f>
        <v>鲍国玉</v>
      </c>
    </row>
    <row r="814" spans="1:4">
      <c r="A814" s="4">
        <v>812</v>
      </c>
      <c r="B814" s="4" t="str">
        <f t="shared" si="52"/>
        <v>53701</v>
      </c>
      <c r="C814" s="4" t="s">
        <v>41</v>
      </c>
      <c r="D814" s="4" t="str">
        <f>"何吉"</f>
        <v>何吉</v>
      </c>
    </row>
    <row r="815" spans="1:4">
      <c r="A815" s="4">
        <v>813</v>
      </c>
      <c r="B815" s="4" t="str">
        <f t="shared" si="52"/>
        <v>53701</v>
      </c>
      <c r="C815" s="4" t="s">
        <v>41</v>
      </c>
      <c r="D815" s="4" t="str">
        <f>"唐愿"</f>
        <v>唐愿</v>
      </c>
    </row>
    <row r="816" spans="1:4">
      <c r="A816" s="4">
        <v>814</v>
      </c>
      <c r="B816" s="4" t="str">
        <f t="shared" si="52"/>
        <v>53701</v>
      </c>
      <c r="C816" s="4" t="s">
        <v>41</v>
      </c>
      <c r="D816" s="4" t="str">
        <f>"涂启典"</f>
        <v>涂启典</v>
      </c>
    </row>
    <row r="817" spans="1:4">
      <c r="A817" s="4">
        <v>815</v>
      </c>
      <c r="B817" s="4" t="str">
        <f t="shared" si="52"/>
        <v>53701</v>
      </c>
      <c r="C817" s="4" t="s">
        <v>41</v>
      </c>
      <c r="D817" s="4" t="str">
        <f>"宋治华"</f>
        <v>宋治华</v>
      </c>
    </row>
    <row r="818" spans="1:4">
      <c r="A818" s="4">
        <v>816</v>
      </c>
      <c r="B818" s="4" t="str">
        <f t="shared" si="52"/>
        <v>53701</v>
      </c>
      <c r="C818" s="4" t="s">
        <v>41</v>
      </c>
      <c r="D818" s="4" t="str">
        <f>"陈星月"</f>
        <v>陈星月</v>
      </c>
    </row>
    <row r="819" spans="1:4">
      <c r="A819" s="4">
        <v>817</v>
      </c>
      <c r="B819" s="4" t="str">
        <f t="shared" si="52"/>
        <v>53701</v>
      </c>
      <c r="C819" s="4" t="s">
        <v>41</v>
      </c>
      <c r="D819" s="4" t="str">
        <f>"张玉亚"</f>
        <v>张玉亚</v>
      </c>
    </row>
    <row r="820" spans="1:4">
      <c r="A820" s="4">
        <v>818</v>
      </c>
      <c r="B820" s="4" t="str">
        <f t="shared" si="52"/>
        <v>53701</v>
      </c>
      <c r="C820" s="4" t="s">
        <v>41</v>
      </c>
      <c r="D820" s="4" t="str">
        <f>"王静"</f>
        <v>王静</v>
      </c>
    </row>
    <row r="821" spans="1:4">
      <c r="A821" s="4">
        <v>819</v>
      </c>
      <c r="B821" s="4" t="str">
        <f t="shared" si="52"/>
        <v>53701</v>
      </c>
      <c r="C821" s="4" t="s">
        <v>41</v>
      </c>
      <c r="D821" s="4" t="str">
        <f>"王迎"</f>
        <v>王迎</v>
      </c>
    </row>
    <row r="822" spans="1:4">
      <c r="A822" s="4">
        <v>820</v>
      </c>
      <c r="B822" s="4" t="str">
        <f t="shared" si="52"/>
        <v>53701</v>
      </c>
      <c r="C822" s="4" t="s">
        <v>41</v>
      </c>
      <c r="D822" s="4" t="str">
        <f>"李天娇"</f>
        <v>李天娇</v>
      </c>
    </row>
    <row r="823" spans="1:4">
      <c r="A823" s="4">
        <v>821</v>
      </c>
      <c r="B823" s="4" t="str">
        <f t="shared" si="52"/>
        <v>53701</v>
      </c>
      <c r="C823" s="4" t="s">
        <v>41</v>
      </c>
      <c r="D823" s="4" t="str">
        <f>"郭敏"</f>
        <v>郭敏</v>
      </c>
    </row>
    <row r="824" spans="1:4">
      <c r="A824" s="4">
        <v>822</v>
      </c>
      <c r="B824" s="4" t="str">
        <f t="shared" si="52"/>
        <v>53701</v>
      </c>
      <c r="C824" s="4" t="s">
        <v>41</v>
      </c>
      <c r="D824" s="4" t="str">
        <f>"周小强"</f>
        <v>周小强</v>
      </c>
    </row>
    <row r="825" spans="1:4">
      <c r="A825" s="4">
        <v>823</v>
      </c>
      <c r="B825" s="4" t="str">
        <f t="shared" si="52"/>
        <v>53701</v>
      </c>
      <c r="C825" s="4" t="s">
        <v>41</v>
      </c>
      <c r="D825" s="4" t="str">
        <f>"曲小月"</f>
        <v>曲小月</v>
      </c>
    </row>
    <row r="826" spans="1:4">
      <c r="A826" s="4">
        <v>824</v>
      </c>
      <c r="B826" s="4" t="str">
        <f t="shared" si="52"/>
        <v>53701</v>
      </c>
      <c r="C826" s="4" t="s">
        <v>41</v>
      </c>
      <c r="D826" s="4" t="str">
        <f>"刘志鸿"</f>
        <v>刘志鸿</v>
      </c>
    </row>
    <row r="827" spans="1:4">
      <c r="A827" s="4">
        <v>825</v>
      </c>
      <c r="B827" s="4" t="str">
        <f t="shared" si="52"/>
        <v>53701</v>
      </c>
      <c r="C827" s="4" t="s">
        <v>41</v>
      </c>
      <c r="D827" s="4" t="str">
        <f>"朱吕茂"</f>
        <v>朱吕茂</v>
      </c>
    </row>
    <row r="828" spans="1:4">
      <c r="A828" s="4">
        <v>826</v>
      </c>
      <c r="B828" s="4" t="str">
        <f t="shared" si="52"/>
        <v>53701</v>
      </c>
      <c r="C828" s="4" t="s">
        <v>41</v>
      </c>
      <c r="D828" s="4" t="str">
        <f>"何柳姣"</f>
        <v>何柳姣</v>
      </c>
    </row>
    <row r="829" spans="1:4">
      <c r="A829" s="4">
        <v>827</v>
      </c>
      <c r="B829" s="4" t="str">
        <f t="shared" ref="B829:B844" si="53">"53801"</f>
        <v>53801</v>
      </c>
      <c r="C829" s="4" t="s">
        <v>42</v>
      </c>
      <c r="D829" s="4" t="str">
        <f>"段凯强"</f>
        <v>段凯强</v>
      </c>
    </row>
    <row r="830" spans="1:4">
      <c r="A830" s="4">
        <v>828</v>
      </c>
      <c r="B830" s="4" t="str">
        <f t="shared" si="53"/>
        <v>53801</v>
      </c>
      <c r="C830" s="4" t="s">
        <v>42</v>
      </c>
      <c r="D830" s="4" t="str">
        <f>"杨增强"</f>
        <v>杨增强</v>
      </c>
    </row>
    <row r="831" spans="1:4">
      <c r="A831" s="4">
        <v>829</v>
      </c>
      <c r="B831" s="4" t="str">
        <f t="shared" si="53"/>
        <v>53801</v>
      </c>
      <c r="C831" s="4" t="s">
        <v>42</v>
      </c>
      <c r="D831" s="4" t="str">
        <f>"朱海艳"</f>
        <v>朱海艳</v>
      </c>
    </row>
    <row r="832" spans="1:4">
      <c r="A832" s="4">
        <v>830</v>
      </c>
      <c r="B832" s="4" t="str">
        <f t="shared" si="53"/>
        <v>53801</v>
      </c>
      <c r="C832" s="4" t="s">
        <v>42</v>
      </c>
      <c r="D832" s="4" t="str">
        <f>"李文恒"</f>
        <v>李文恒</v>
      </c>
    </row>
    <row r="833" spans="1:4">
      <c r="A833" s="4">
        <v>831</v>
      </c>
      <c r="B833" s="4" t="str">
        <f t="shared" si="53"/>
        <v>53801</v>
      </c>
      <c r="C833" s="4" t="s">
        <v>42</v>
      </c>
      <c r="D833" s="4" t="str">
        <f>"胡启利"</f>
        <v>胡启利</v>
      </c>
    </row>
    <row r="834" spans="1:4">
      <c r="A834" s="4">
        <v>832</v>
      </c>
      <c r="B834" s="4" t="str">
        <f t="shared" si="53"/>
        <v>53801</v>
      </c>
      <c r="C834" s="4" t="s">
        <v>42</v>
      </c>
      <c r="D834" s="4" t="str">
        <f>"王致明"</f>
        <v>王致明</v>
      </c>
    </row>
    <row r="835" spans="1:4">
      <c r="A835" s="4">
        <v>833</v>
      </c>
      <c r="B835" s="4" t="str">
        <f t="shared" si="53"/>
        <v>53801</v>
      </c>
      <c r="C835" s="4" t="s">
        <v>42</v>
      </c>
      <c r="D835" s="4" t="str">
        <f>"刘苏"</f>
        <v>刘苏</v>
      </c>
    </row>
    <row r="836" spans="1:4">
      <c r="A836" s="4">
        <v>834</v>
      </c>
      <c r="B836" s="4" t="str">
        <f t="shared" si="53"/>
        <v>53801</v>
      </c>
      <c r="C836" s="4" t="s">
        <v>42</v>
      </c>
      <c r="D836" s="4" t="str">
        <f>"黄慧子"</f>
        <v>黄慧子</v>
      </c>
    </row>
    <row r="837" spans="1:4">
      <c r="A837" s="4">
        <v>835</v>
      </c>
      <c r="B837" s="4" t="str">
        <f t="shared" si="53"/>
        <v>53801</v>
      </c>
      <c r="C837" s="4" t="s">
        <v>42</v>
      </c>
      <c r="D837" s="4" t="str">
        <f>"万伟康"</f>
        <v>万伟康</v>
      </c>
    </row>
    <row r="838" spans="1:4">
      <c r="A838" s="4">
        <v>836</v>
      </c>
      <c r="B838" s="4" t="str">
        <f t="shared" si="53"/>
        <v>53801</v>
      </c>
      <c r="C838" s="4" t="s">
        <v>42</v>
      </c>
      <c r="D838" s="4" t="str">
        <f>"谭俊洪"</f>
        <v>谭俊洪</v>
      </c>
    </row>
    <row r="839" spans="1:4">
      <c r="A839" s="4">
        <v>837</v>
      </c>
      <c r="B839" s="4" t="str">
        <f t="shared" si="53"/>
        <v>53801</v>
      </c>
      <c r="C839" s="4" t="s">
        <v>42</v>
      </c>
      <c r="D839" s="4" t="str">
        <f>"贾昆"</f>
        <v>贾昆</v>
      </c>
    </row>
    <row r="840" spans="1:4">
      <c r="A840" s="4">
        <v>838</v>
      </c>
      <c r="B840" s="4" t="str">
        <f t="shared" si="53"/>
        <v>53801</v>
      </c>
      <c r="C840" s="4" t="s">
        <v>42</v>
      </c>
      <c r="D840" s="4" t="str">
        <f>"杨海"</f>
        <v>杨海</v>
      </c>
    </row>
    <row r="841" spans="1:4">
      <c r="A841" s="4">
        <v>839</v>
      </c>
      <c r="B841" s="4" t="str">
        <f t="shared" si="53"/>
        <v>53801</v>
      </c>
      <c r="C841" s="4" t="s">
        <v>42</v>
      </c>
      <c r="D841" s="4" t="str">
        <f>"阳聪"</f>
        <v>阳聪</v>
      </c>
    </row>
    <row r="842" spans="1:4">
      <c r="A842" s="4">
        <v>840</v>
      </c>
      <c r="B842" s="4" t="str">
        <f t="shared" si="53"/>
        <v>53801</v>
      </c>
      <c r="C842" s="4" t="s">
        <v>42</v>
      </c>
      <c r="D842" s="4" t="str">
        <f>"赵雪珂"</f>
        <v>赵雪珂</v>
      </c>
    </row>
    <row r="843" spans="1:4">
      <c r="A843" s="4">
        <v>841</v>
      </c>
      <c r="B843" s="4" t="str">
        <f t="shared" si="53"/>
        <v>53801</v>
      </c>
      <c r="C843" s="4" t="s">
        <v>42</v>
      </c>
      <c r="D843" s="4" t="str">
        <f>"刘鹏"</f>
        <v>刘鹏</v>
      </c>
    </row>
    <row r="844" spans="1:4">
      <c r="A844" s="4">
        <v>842</v>
      </c>
      <c r="B844" s="4" t="str">
        <f t="shared" si="53"/>
        <v>53801</v>
      </c>
      <c r="C844" s="4" t="s">
        <v>42</v>
      </c>
      <c r="D844" s="4" t="str">
        <f>"杨铭"</f>
        <v>杨铭</v>
      </c>
    </row>
    <row r="845" spans="1:4">
      <c r="A845" s="4">
        <v>843</v>
      </c>
      <c r="B845" s="4" t="str">
        <f t="shared" ref="B845:B861" si="54">"53901"</f>
        <v>53901</v>
      </c>
      <c r="C845" s="4" t="s">
        <v>43</v>
      </c>
      <c r="D845" s="4" t="str">
        <f>"严攀"</f>
        <v>严攀</v>
      </c>
    </row>
    <row r="846" spans="1:4">
      <c r="A846" s="4">
        <v>844</v>
      </c>
      <c r="B846" s="4" t="str">
        <f t="shared" si="54"/>
        <v>53901</v>
      </c>
      <c r="C846" s="4" t="s">
        <v>43</v>
      </c>
      <c r="D846" s="4" t="str">
        <f>"杜凡"</f>
        <v>杜凡</v>
      </c>
    </row>
    <row r="847" spans="1:4">
      <c r="A847" s="4">
        <v>845</v>
      </c>
      <c r="B847" s="4" t="str">
        <f t="shared" si="54"/>
        <v>53901</v>
      </c>
      <c r="C847" s="4" t="s">
        <v>43</v>
      </c>
      <c r="D847" s="4" t="str">
        <f>"赵明伟"</f>
        <v>赵明伟</v>
      </c>
    </row>
    <row r="848" spans="1:4">
      <c r="A848" s="4">
        <v>846</v>
      </c>
      <c r="B848" s="4" t="str">
        <f t="shared" si="54"/>
        <v>53901</v>
      </c>
      <c r="C848" s="4" t="s">
        <v>43</v>
      </c>
      <c r="D848" s="4" t="str">
        <f>"李哲"</f>
        <v>李哲</v>
      </c>
    </row>
    <row r="849" spans="1:4">
      <c r="A849" s="4">
        <v>847</v>
      </c>
      <c r="B849" s="4" t="str">
        <f t="shared" si="54"/>
        <v>53901</v>
      </c>
      <c r="C849" s="4" t="s">
        <v>43</v>
      </c>
      <c r="D849" s="4" t="str">
        <f>"钟生斌"</f>
        <v>钟生斌</v>
      </c>
    </row>
    <row r="850" spans="1:4">
      <c r="A850" s="4">
        <v>848</v>
      </c>
      <c r="B850" s="4" t="str">
        <f t="shared" si="54"/>
        <v>53901</v>
      </c>
      <c r="C850" s="4" t="s">
        <v>43</v>
      </c>
      <c r="D850" s="4" t="str">
        <f>"刘平平"</f>
        <v>刘平平</v>
      </c>
    </row>
    <row r="851" spans="1:4">
      <c r="A851" s="4">
        <v>849</v>
      </c>
      <c r="B851" s="4" t="str">
        <f t="shared" si="54"/>
        <v>53901</v>
      </c>
      <c r="C851" s="4" t="s">
        <v>43</v>
      </c>
      <c r="D851" s="4" t="str">
        <f>"胡树宝"</f>
        <v>胡树宝</v>
      </c>
    </row>
    <row r="852" spans="1:4">
      <c r="A852" s="4">
        <v>850</v>
      </c>
      <c r="B852" s="4" t="str">
        <f t="shared" si="54"/>
        <v>53901</v>
      </c>
      <c r="C852" s="4" t="s">
        <v>43</v>
      </c>
      <c r="D852" s="4" t="str">
        <f>"韩志奇"</f>
        <v>韩志奇</v>
      </c>
    </row>
    <row r="853" spans="1:4">
      <c r="A853" s="4">
        <v>851</v>
      </c>
      <c r="B853" s="4" t="str">
        <f t="shared" si="54"/>
        <v>53901</v>
      </c>
      <c r="C853" s="4" t="s">
        <v>43</v>
      </c>
      <c r="D853" s="4" t="str">
        <f>"谷凤娟"</f>
        <v>谷凤娟</v>
      </c>
    </row>
    <row r="854" spans="1:4">
      <c r="A854" s="4">
        <v>852</v>
      </c>
      <c r="B854" s="4" t="str">
        <f t="shared" si="54"/>
        <v>53901</v>
      </c>
      <c r="C854" s="4" t="s">
        <v>43</v>
      </c>
      <c r="D854" s="4" t="str">
        <f>"刘庆"</f>
        <v>刘庆</v>
      </c>
    </row>
    <row r="855" spans="1:4">
      <c r="A855" s="4">
        <v>853</v>
      </c>
      <c r="B855" s="4" t="str">
        <f t="shared" si="54"/>
        <v>53901</v>
      </c>
      <c r="C855" s="4" t="s">
        <v>43</v>
      </c>
      <c r="D855" s="4" t="str">
        <f>"刘委娇"</f>
        <v>刘委娇</v>
      </c>
    </row>
    <row r="856" spans="1:4">
      <c r="A856" s="4">
        <v>854</v>
      </c>
      <c r="B856" s="4" t="str">
        <f t="shared" si="54"/>
        <v>53901</v>
      </c>
      <c r="C856" s="4" t="s">
        <v>43</v>
      </c>
      <c r="D856" s="4" t="str">
        <f>"谭禹"</f>
        <v>谭禹</v>
      </c>
    </row>
    <row r="857" spans="1:4">
      <c r="A857" s="4">
        <v>855</v>
      </c>
      <c r="B857" s="4" t="str">
        <f t="shared" si="54"/>
        <v>53901</v>
      </c>
      <c r="C857" s="4" t="s">
        <v>43</v>
      </c>
      <c r="D857" s="4" t="str">
        <f>"赵忠强"</f>
        <v>赵忠强</v>
      </c>
    </row>
    <row r="858" spans="1:4">
      <c r="A858" s="4">
        <v>856</v>
      </c>
      <c r="B858" s="4" t="str">
        <f t="shared" si="54"/>
        <v>53901</v>
      </c>
      <c r="C858" s="4" t="s">
        <v>43</v>
      </c>
      <c r="D858" s="4" t="str">
        <f>"张书绘"</f>
        <v>张书绘</v>
      </c>
    </row>
    <row r="859" spans="1:4">
      <c r="A859" s="4">
        <v>857</v>
      </c>
      <c r="B859" s="4" t="str">
        <f t="shared" si="54"/>
        <v>53901</v>
      </c>
      <c r="C859" s="4" t="s">
        <v>43</v>
      </c>
      <c r="D859" s="4" t="str">
        <f>"卢峰"</f>
        <v>卢峰</v>
      </c>
    </row>
    <row r="860" spans="1:4">
      <c r="A860" s="4">
        <v>858</v>
      </c>
      <c r="B860" s="4" t="str">
        <f t="shared" si="54"/>
        <v>53901</v>
      </c>
      <c r="C860" s="4" t="s">
        <v>43</v>
      </c>
      <c r="D860" s="4" t="str">
        <f>"王楠田"</f>
        <v>王楠田</v>
      </c>
    </row>
    <row r="861" spans="1:4">
      <c r="A861" s="4">
        <v>859</v>
      </c>
      <c r="B861" s="4" t="str">
        <f t="shared" si="54"/>
        <v>53901</v>
      </c>
      <c r="C861" s="4" t="s">
        <v>43</v>
      </c>
      <c r="D861" s="4" t="str">
        <f>"李寿长"</f>
        <v>李寿长</v>
      </c>
    </row>
    <row r="862" spans="1:4">
      <c r="A862" s="4">
        <v>860</v>
      </c>
      <c r="B862" s="4" t="str">
        <f t="shared" ref="B862:B888" si="55">"54001"</f>
        <v>54001</v>
      </c>
      <c r="C862" s="4" t="s">
        <v>44</v>
      </c>
      <c r="D862" s="4" t="str">
        <f>"陈施施"</f>
        <v>陈施施</v>
      </c>
    </row>
    <row r="863" spans="1:4">
      <c r="A863" s="4">
        <v>861</v>
      </c>
      <c r="B863" s="4" t="str">
        <f t="shared" si="55"/>
        <v>54001</v>
      </c>
      <c r="C863" s="4" t="s">
        <v>44</v>
      </c>
      <c r="D863" s="4" t="str">
        <f>"刘洋"</f>
        <v>刘洋</v>
      </c>
    </row>
    <row r="864" spans="1:4">
      <c r="A864" s="4">
        <v>862</v>
      </c>
      <c r="B864" s="4" t="str">
        <f t="shared" si="55"/>
        <v>54001</v>
      </c>
      <c r="C864" s="4" t="s">
        <v>44</v>
      </c>
      <c r="D864" s="4" t="str">
        <f>"汪晨"</f>
        <v>汪晨</v>
      </c>
    </row>
    <row r="865" spans="1:4">
      <c r="A865" s="4">
        <v>863</v>
      </c>
      <c r="B865" s="4" t="str">
        <f t="shared" si="55"/>
        <v>54001</v>
      </c>
      <c r="C865" s="4" t="s">
        <v>44</v>
      </c>
      <c r="D865" s="4" t="str">
        <f>"牟孝舜"</f>
        <v>牟孝舜</v>
      </c>
    </row>
    <row r="866" spans="1:4">
      <c r="A866" s="4">
        <v>864</v>
      </c>
      <c r="B866" s="4" t="str">
        <f t="shared" si="55"/>
        <v>54001</v>
      </c>
      <c r="C866" s="4" t="s">
        <v>44</v>
      </c>
      <c r="D866" s="4" t="str">
        <f>"黎淑雪"</f>
        <v>黎淑雪</v>
      </c>
    </row>
    <row r="867" spans="1:4">
      <c r="A867" s="4">
        <v>865</v>
      </c>
      <c r="B867" s="4" t="str">
        <f t="shared" si="55"/>
        <v>54001</v>
      </c>
      <c r="C867" s="4" t="s">
        <v>44</v>
      </c>
      <c r="D867" s="4" t="str">
        <f>"杨浩然"</f>
        <v>杨浩然</v>
      </c>
    </row>
    <row r="868" spans="1:4">
      <c r="A868" s="4">
        <v>866</v>
      </c>
      <c r="B868" s="4" t="str">
        <f t="shared" si="55"/>
        <v>54001</v>
      </c>
      <c r="C868" s="4" t="s">
        <v>44</v>
      </c>
      <c r="D868" s="4" t="str">
        <f>"孙佳琦"</f>
        <v>孙佳琦</v>
      </c>
    </row>
    <row r="869" spans="1:4">
      <c r="A869" s="4">
        <v>867</v>
      </c>
      <c r="B869" s="4" t="str">
        <f t="shared" si="55"/>
        <v>54001</v>
      </c>
      <c r="C869" s="4" t="s">
        <v>44</v>
      </c>
      <c r="D869" s="4" t="str">
        <f>"汤露"</f>
        <v>汤露</v>
      </c>
    </row>
    <row r="870" spans="1:4">
      <c r="A870" s="4">
        <v>868</v>
      </c>
      <c r="B870" s="4" t="str">
        <f t="shared" si="55"/>
        <v>54001</v>
      </c>
      <c r="C870" s="4" t="s">
        <v>44</v>
      </c>
      <c r="D870" s="4" t="str">
        <f>"王景城"</f>
        <v>王景城</v>
      </c>
    </row>
    <row r="871" spans="1:4">
      <c r="A871" s="4">
        <v>869</v>
      </c>
      <c r="B871" s="4" t="str">
        <f t="shared" si="55"/>
        <v>54001</v>
      </c>
      <c r="C871" s="4" t="s">
        <v>44</v>
      </c>
      <c r="D871" s="4" t="str">
        <f>"郑琪"</f>
        <v>郑琪</v>
      </c>
    </row>
    <row r="872" spans="1:4">
      <c r="A872" s="4">
        <v>870</v>
      </c>
      <c r="B872" s="4" t="str">
        <f t="shared" si="55"/>
        <v>54001</v>
      </c>
      <c r="C872" s="4" t="s">
        <v>44</v>
      </c>
      <c r="D872" s="4" t="str">
        <f>"徐太江"</f>
        <v>徐太江</v>
      </c>
    </row>
    <row r="873" spans="1:4">
      <c r="A873" s="4">
        <v>871</v>
      </c>
      <c r="B873" s="4" t="str">
        <f t="shared" si="55"/>
        <v>54001</v>
      </c>
      <c r="C873" s="4" t="s">
        <v>44</v>
      </c>
      <c r="D873" s="4" t="str">
        <f>"李涵"</f>
        <v>李涵</v>
      </c>
    </row>
    <row r="874" spans="1:4">
      <c r="A874" s="4">
        <v>872</v>
      </c>
      <c r="B874" s="4" t="str">
        <f t="shared" si="55"/>
        <v>54001</v>
      </c>
      <c r="C874" s="4" t="s">
        <v>44</v>
      </c>
      <c r="D874" s="4" t="str">
        <f>"童话"</f>
        <v>童话</v>
      </c>
    </row>
    <row r="875" spans="1:4">
      <c r="A875" s="4">
        <v>873</v>
      </c>
      <c r="B875" s="4" t="str">
        <f t="shared" si="55"/>
        <v>54001</v>
      </c>
      <c r="C875" s="4" t="s">
        <v>44</v>
      </c>
      <c r="D875" s="4" t="str">
        <f>"梅杰"</f>
        <v>梅杰</v>
      </c>
    </row>
    <row r="876" spans="1:4">
      <c r="A876" s="4">
        <v>874</v>
      </c>
      <c r="B876" s="4" t="str">
        <f t="shared" si="55"/>
        <v>54001</v>
      </c>
      <c r="C876" s="4" t="s">
        <v>44</v>
      </c>
      <c r="D876" s="4" t="str">
        <f>"任海丽"</f>
        <v>任海丽</v>
      </c>
    </row>
    <row r="877" spans="1:4">
      <c r="A877" s="4">
        <v>875</v>
      </c>
      <c r="B877" s="4" t="str">
        <f t="shared" si="55"/>
        <v>54001</v>
      </c>
      <c r="C877" s="4" t="s">
        <v>44</v>
      </c>
      <c r="D877" s="4" t="str">
        <f>"李标"</f>
        <v>李标</v>
      </c>
    </row>
    <row r="878" spans="1:4">
      <c r="A878" s="4">
        <v>876</v>
      </c>
      <c r="B878" s="4" t="str">
        <f t="shared" si="55"/>
        <v>54001</v>
      </c>
      <c r="C878" s="4" t="s">
        <v>44</v>
      </c>
      <c r="D878" s="4" t="str">
        <f>"程柏秀"</f>
        <v>程柏秀</v>
      </c>
    </row>
    <row r="879" spans="1:4">
      <c r="A879" s="4">
        <v>877</v>
      </c>
      <c r="B879" s="4" t="str">
        <f t="shared" si="55"/>
        <v>54001</v>
      </c>
      <c r="C879" s="4" t="s">
        <v>44</v>
      </c>
      <c r="D879" s="4" t="str">
        <f>"兰朝阳"</f>
        <v>兰朝阳</v>
      </c>
    </row>
    <row r="880" spans="1:4">
      <c r="A880" s="4">
        <v>878</v>
      </c>
      <c r="B880" s="4" t="str">
        <f t="shared" si="55"/>
        <v>54001</v>
      </c>
      <c r="C880" s="4" t="s">
        <v>44</v>
      </c>
      <c r="D880" s="4" t="str">
        <f>"刘春雪"</f>
        <v>刘春雪</v>
      </c>
    </row>
    <row r="881" spans="1:4">
      <c r="A881" s="4">
        <v>879</v>
      </c>
      <c r="B881" s="4" t="str">
        <f t="shared" si="55"/>
        <v>54001</v>
      </c>
      <c r="C881" s="4" t="s">
        <v>44</v>
      </c>
      <c r="D881" s="4" t="str">
        <f>"丁少龙"</f>
        <v>丁少龙</v>
      </c>
    </row>
    <row r="882" spans="1:4">
      <c r="A882" s="4">
        <v>880</v>
      </c>
      <c r="B882" s="4" t="str">
        <f t="shared" si="55"/>
        <v>54001</v>
      </c>
      <c r="C882" s="4" t="s">
        <v>44</v>
      </c>
      <c r="D882" s="4" t="str">
        <f>"罗巧芸"</f>
        <v>罗巧芸</v>
      </c>
    </row>
    <row r="883" spans="1:4">
      <c r="A883" s="4">
        <v>881</v>
      </c>
      <c r="B883" s="4" t="str">
        <f t="shared" si="55"/>
        <v>54001</v>
      </c>
      <c r="C883" s="4" t="s">
        <v>44</v>
      </c>
      <c r="D883" s="4" t="str">
        <f>"张阳"</f>
        <v>张阳</v>
      </c>
    </row>
    <row r="884" spans="1:4">
      <c r="A884" s="4">
        <v>882</v>
      </c>
      <c r="B884" s="4" t="str">
        <f t="shared" si="55"/>
        <v>54001</v>
      </c>
      <c r="C884" s="4" t="s">
        <v>44</v>
      </c>
      <c r="D884" s="4" t="str">
        <f>"侯玉莹"</f>
        <v>侯玉莹</v>
      </c>
    </row>
    <row r="885" spans="1:4">
      <c r="A885" s="4">
        <v>883</v>
      </c>
      <c r="B885" s="4" t="str">
        <f t="shared" si="55"/>
        <v>54001</v>
      </c>
      <c r="C885" s="4" t="s">
        <v>44</v>
      </c>
      <c r="D885" s="4" t="str">
        <f>"叶强杰"</f>
        <v>叶强杰</v>
      </c>
    </row>
    <row r="886" spans="1:4">
      <c r="A886" s="4">
        <v>884</v>
      </c>
      <c r="B886" s="4" t="str">
        <f t="shared" si="55"/>
        <v>54001</v>
      </c>
      <c r="C886" s="4" t="s">
        <v>44</v>
      </c>
      <c r="D886" s="4" t="str">
        <f>"杨俊"</f>
        <v>杨俊</v>
      </c>
    </row>
    <row r="887" spans="1:4">
      <c r="A887" s="4">
        <v>885</v>
      </c>
      <c r="B887" s="4" t="str">
        <f t="shared" si="55"/>
        <v>54001</v>
      </c>
      <c r="C887" s="4" t="s">
        <v>44</v>
      </c>
      <c r="D887" s="4" t="str">
        <f>"张蔓"</f>
        <v>张蔓</v>
      </c>
    </row>
    <row r="888" spans="1:4">
      <c r="A888" s="4">
        <v>886</v>
      </c>
      <c r="B888" s="4" t="str">
        <f t="shared" si="55"/>
        <v>54001</v>
      </c>
      <c r="C888" s="4" t="s">
        <v>44</v>
      </c>
      <c r="D888" s="4" t="str">
        <f>"邓康康"</f>
        <v>邓康康</v>
      </c>
    </row>
    <row r="889" spans="1:4">
      <c r="A889" s="4">
        <v>887</v>
      </c>
      <c r="B889" s="4" t="str">
        <f t="shared" ref="B889:B892" si="56">"54101"</f>
        <v>54101</v>
      </c>
      <c r="C889" s="4" t="s">
        <v>45</v>
      </c>
      <c r="D889" s="4" t="str">
        <f>"黄鹏生"</f>
        <v>黄鹏生</v>
      </c>
    </row>
    <row r="890" spans="1:4">
      <c r="A890" s="4">
        <v>888</v>
      </c>
      <c r="B890" s="4" t="str">
        <f t="shared" si="56"/>
        <v>54101</v>
      </c>
      <c r="C890" s="4" t="s">
        <v>45</v>
      </c>
      <c r="D890" s="4" t="str">
        <f>"林辰"</f>
        <v>林辰</v>
      </c>
    </row>
    <row r="891" spans="1:4">
      <c r="A891" s="4">
        <v>889</v>
      </c>
      <c r="B891" s="4" t="str">
        <f t="shared" si="56"/>
        <v>54101</v>
      </c>
      <c r="C891" s="4" t="s">
        <v>45</v>
      </c>
      <c r="D891" s="4" t="str">
        <f>"黄士翔"</f>
        <v>黄士翔</v>
      </c>
    </row>
    <row r="892" spans="1:4">
      <c r="A892" s="4">
        <v>890</v>
      </c>
      <c r="B892" s="4" t="str">
        <f t="shared" si="56"/>
        <v>54101</v>
      </c>
      <c r="C892" s="4" t="s">
        <v>45</v>
      </c>
      <c r="D892" s="4" t="str">
        <f>"盖志毅"</f>
        <v>盖志毅</v>
      </c>
    </row>
    <row r="893" spans="1:4">
      <c r="A893" s="4">
        <v>891</v>
      </c>
      <c r="B893" s="4" t="str">
        <f t="shared" ref="B893:B923" si="57">"54201"</f>
        <v>54201</v>
      </c>
      <c r="C893" s="4" t="s">
        <v>46</v>
      </c>
      <c r="D893" s="4" t="str">
        <f>"朱慧慧"</f>
        <v>朱慧慧</v>
      </c>
    </row>
    <row r="894" spans="1:4">
      <c r="A894" s="4">
        <v>892</v>
      </c>
      <c r="B894" s="4" t="str">
        <f t="shared" si="57"/>
        <v>54201</v>
      </c>
      <c r="C894" s="4" t="s">
        <v>46</v>
      </c>
      <c r="D894" s="4" t="str">
        <f>"杜志鹏"</f>
        <v>杜志鹏</v>
      </c>
    </row>
    <row r="895" spans="1:4">
      <c r="A895" s="4">
        <v>893</v>
      </c>
      <c r="B895" s="4" t="str">
        <f t="shared" si="57"/>
        <v>54201</v>
      </c>
      <c r="C895" s="4" t="s">
        <v>46</v>
      </c>
      <c r="D895" s="4" t="str">
        <f>"刘梓寒"</f>
        <v>刘梓寒</v>
      </c>
    </row>
    <row r="896" spans="1:4">
      <c r="A896" s="4">
        <v>894</v>
      </c>
      <c r="B896" s="4" t="str">
        <f t="shared" si="57"/>
        <v>54201</v>
      </c>
      <c r="C896" s="4" t="s">
        <v>46</v>
      </c>
      <c r="D896" s="4" t="str">
        <f>"万昱彤"</f>
        <v>万昱彤</v>
      </c>
    </row>
    <row r="897" spans="1:4">
      <c r="A897" s="4">
        <v>895</v>
      </c>
      <c r="B897" s="4" t="str">
        <f t="shared" si="57"/>
        <v>54201</v>
      </c>
      <c r="C897" s="4" t="s">
        <v>46</v>
      </c>
      <c r="D897" s="4" t="str">
        <f>"张影"</f>
        <v>张影</v>
      </c>
    </row>
    <row r="898" spans="1:4">
      <c r="A898" s="4">
        <v>896</v>
      </c>
      <c r="B898" s="4" t="str">
        <f t="shared" si="57"/>
        <v>54201</v>
      </c>
      <c r="C898" s="4" t="s">
        <v>46</v>
      </c>
      <c r="D898" s="4" t="str">
        <f>"顾慧元"</f>
        <v>顾慧元</v>
      </c>
    </row>
    <row r="899" spans="1:4">
      <c r="A899" s="4">
        <v>897</v>
      </c>
      <c r="B899" s="4" t="str">
        <f t="shared" si="57"/>
        <v>54201</v>
      </c>
      <c r="C899" s="4" t="s">
        <v>46</v>
      </c>
      <c r="D899" s="4" t="str">
        <f>"张寒飞"</f>
        <v>张寒飞</v>
      </c>
    </row>
    <row r="900" spans="1:4">
      <c r="A900" s="4">
        <v>898</v>
      </c>
      <c r="B900" s="4" t="str">
        <f t="shared" si="57"/>
        <v>54201</v>
      </c>
      <c r="C900" s="4" t="s">
        <v>46</v>
      </c>
      <c r="D900" s="4" t="str">
        <f>"樊星月"</f>
        <v>樊星月</v>
      </c>
    </row>
    <row r="901" spans="1:4">
      <c r="A901" s="4">
        <v>899</v>
      </c>
      <c r="B901" s="4" t="str">
        <f t="shared" si="57"/>
        <v>54201</v>
      </c>
      <c r="C901" s="4" t="s">
        <v>46</v>
      </c>
      <c r="D901" s="4" t="str">
        <f>"邓阳杰"</f>
        <v>邓阳杰</v>
      </c>
    </row>
    <row r="902" spans="1:4">
      <c r="A902" s="4">
        <v>900</v>
      </c>
      <c r="B902" s="4" t="str">
        <f t="shared" si="57"/>
        <v>54201</v>
      </c>
      <c r="C902" s="4" t="s">
        <v>46</v>
      </c>
      <c r="D902" s="4" t="str">
        <f>"张芸"</f>
        <v>张芸</v>
      </c>
    </row>
    <row r="903" spans="1:4">
      <c r="A903" s="4">
        <v>901</v>
      </c>
      <c r="B903" s="4" t="str">
        <f t="shared" si="57"/>
        <v>54201</v>
      </c>
      <c r="C903" s="4" t="s">
        <v>46</v>
      </c>
      <c r="D903" s="4" t="str">
        <f>"祁泽艳"</f>
        <v>祁泽艳</v>
      </c>
    </row>
    <row r="904" spans="1:4">
      <c r="A904" s="4">
        <v>902</v>
      </c>
      <c r="B904" s="4" t="str">
        <f t="shared" si="57"/>
        <v>54201</v>
      </c>
      <c r="C904" s="4" t="s">
        <v>46</v>
      </c>
      <c r="D904" s="4" t="str">
        <f>"银彩云"</f>
        <v>银彩云</v>
      </c>
    </row>
    <row r="905" spans="1:4">
      <c r="A905" s="4">
        <v>903</v>
      </c>
      <c r="B905" s="4" t="str">
        <f t="shared" si="57"/>
        <v>54201</v>
      </c>
      <c r="C905" s="4" t="s">
        <v>46</v>
      </c>
      <c r="D905" s="4" t="str">
        <f>"李佳宁"</f>
        <v>李佳宁</v>
      </c>
    </row>
    <row r="906" spans="1:4">
      <c r="A906" s="4">
        <v>904</v>
      </c>
      <c r="B906" s="4" t="str">
        <f t="shared" si="57"/>
        <v>54201</v>
      </c>
      <c r="C906" s="4" t="s">
        <v>46</v>
      </c>
      <c r="D906" s="4" t="str">
        <f>"涂奇奇"</f>
        <v>涂奇奇</v>
      </c>
    </row>
    <row r="907" spans="1:4">
      <c r="A907" s="4">
        <v>905</v>
      </c>
      <c r="B907" s="4" t="str">
        <f t="shared" si="57"/>
        <v>54201</v>
      </c>
      <c r="C907" s="4" t="s">
        <v>46</v>
      </c>
      <c r="D907" s="4" t="str">
        <f>"刘媛媛"</f>
        <v>刘媛媛</v>
      </c>
    </row>
    <row r="908" spans="1:4">
      <c r="A908" s="4">
        <v>906</v>
      </c>
      <c r="B908" s="4" t="str">
        <f t="shared" si="57"/>
        <v>54201</v>
      </c>
      <c r="C908" s="4" t="s">
        <v>46</v>
      </c>
      <c r="D908" s="4" t="str">
        <f>"吴翟"</f>
        <v>吴翟</v>
      </c>
    </row>
    <row r="909" spans="1:4">
      <c r="A909" s="4">
        <v>907</v>
      </c>
      <c r="B909" s="4" t="str">
        <f t="shared" si="57"/>
        <v>54201</v>
      </c>
      <c r="C909" s="4" t="s">
        <v>46</v>
      </c>
      <c r="D909" s="4" t="str">
        <f>"韩霞"</f>
        <v>韩霞</v>
      </c>
    </row>
    <row r="910" spans="1:4">
      <c r="A910" s="4">
        <v>908</v>
      </c>
      <c r="B910" s="4" t="str">
        <f t="shared" si="57"/>
        <v>54201</v>
      </c>
      <c r="C910" s="4" t="s">
        <v>46</v>
      </c>
      <c r="D910" s="4" t="str">
        <f>"钱江"</f>
        <v>钱江</v>
      </c>
    </row>
    <row r="911" spans="1:4">
      <c r="A911" s="4">
        <v>909</v>
      </c>
      <c r="B911" s="4" t="str">
        <f t="shared" si="57"/>
        <v>54201</v>
      </c>
      <c r="C911" s="4" t="s">
        <v>46</v>
      </c>
      <c r="D911" s="4" t="str">
        <f>"卢丽燕"</f>
        <v>卢丽燕</v>
      </c>
    </row>
    <row r="912" spans="1:4">
      <c r="A912" s="4">
        <v>910</v>
      </c>
      <c r="B912" s="4" t="str">
        <f t="shared" si="57"/>
        <v>54201</v>
      </c>
      <c r="C912" s="4" t="s">
        <v>46</v>
      </c>
      <c r="D912" s="4" t="str">
        <f>"魏晓舒"</f>
        <v>魏晓舒</v>
      </c>
    </row>
    <row r="913" spans="1:4">
      <c r="A913" s="4">
        <v>911</v>
      </c>
      <c r="B913" s="4" t="str">
        <f t="shared" si="57"/>
        <v>54201</v>
      </c>
      <c r="C913" s="4" t="s">
        <v>46</v>
      </c>
      <c r="D913" s="4" t="str">
        <f>"常甜甜"</f>
        <v>常甜甜</v>
      </c>
    </row>
    <row r="914" spans="1:4">
      <c r="A914" s="4">
        <v>912</v>
      </c>
      <c r="B914" s="4" t="str">
        <f t="shared" si="57"/>
        <v>54201</v>
      </c>
      <c r="C914" s="4" t="s">
        <v>46</v>
      </c>
      <c r="D914" s="4" t="str">
        <f>"李园"</f>
        <v>李园</v>
      </c>
    </row>
    <row r="915" spans="1:4">
      <c r="A915" s="4">
        <v>913</v>
      </c>
      <c r="B915" s="4" t="str">
        <f t="shared" si="57"/>
        <v>54201</v>
      </c>
      <c r="C915" s="4" t="s">
        <v>46</v>
      </c>
      <c r="D915" s="4" t="str">
        <f>"王思敏"</f>
        <v>王思敏</v>
      </c>
    </row>
    <row r="916" spans="1:4">
      <c r="A916" s="4">
        <v>914</v>
      </c>
      <c r="B916" s="4" t="str">
        <f t="shared" si="57"/>
        <v>54201</v>
      </c>
      <c r="C916" s="4" t="s">
        <v>46</v>
      </c>
      <c r="D916" s="4" t="str">
        <f>"吴杰"</f>
        <v>吴杰</v>
      </c>
    </row>
    <row r="917" spans="1:4">
      <c r="A917" s="4">
        <v>915</v>
      </c>
      <c r="B917" s="4" t="str">
        <f t="shared" si="57"/>
        <v>54201</v>
      </c>
      <c r="C917" s="4" t="s">
        <v>46</v>
      </c>
      <c r="D917" s="4" t="str">
        <f>"廖辉杰"</f>
        <v>廖辉杰</v>
      </c>
    </row>
    <row r="918" spans="1:4">
      <c r="A918" s="4">
        <v>916</v>
      </c>
      <c r="B918" s="4" t="str">
        <f t="shared" si="57"/>
        <v>54201</v>
      </c>
      <c r="C918" s="4" t="s">
        <v>46</v>
      </c>
      <c r="D918" s="4" t="str">
        <f>"林蒙蒙"</f>
        <v>林蒙蒙</v>
      </c>
    </row>
    <row r="919" spans="1:4">
      <c r="A919" s="4">
        <v>917</v>
      </c>
      <c r="B919" s="4" t="str">
        <f t="shared" si="57"/>
        <v>54201</v>
      </c>
      <c r="C919" s="4" t="s">
        <v>46</v>
      </c>
      <c r="D919" s="4" t="str">
        <f>"黄彤"</f>
        <v>黄彤</v>
      </c>
    </row>
    <row r="920" spans="1:4">
      <c r="A920" s="4">
        <v>918</v>
      </c>
      <c r="B920" s="4" t="str">
        <f t="shared" si="57"/>
        <v>54201</v>
      </c>
      <c r="C920" s="4" t="s">
        <v>46</v>
      </c>
      <c r="D920" s="4" t="str">
        <f>"黄国庆"</f>
        <v>黄国庆</v>
      </c>
    </row>
    <row r="921" spans="1:4">
      <c r="A921" s="4">
        <v>919</v>
      </c>
      <c r="B921" s="4" t="str">
        <f t="shared" si="57"/>
        <v>54201</v>
      </c>
      <c r="C921" s="4" t="s">
        <v>46</v>
      </c>
      <c r="D921" s="4" t="str">
        <f>"王铃钰"</f>
        <v>王铃钰</v>
      </c>
    </row>
    <row r="922" spans="1:4">
      <c r="A922" s="4">
        <v>920</v>
      </c>
      <c r="B922" s="4" t="str">
        <f t="shared" si="57"/>
        <v>54201</v>
      </c>
      <c r="C922" s="4" t="s">
        <v>46</v>
      </c>
      <c r="D922" s="4" t="str">
        <f>"江龙"</f>
        <v>江龙</v>
      </c>
    </row>
    <row r="923" spans="1:4">
      <c r="A923" s="4">
        <v>921</v>
      </c>
      <c r="B923" s="4" t="str">
        <f t="shared" si="57"/>
        <v>54201</v>
      </c>
      <c r="C923" s="4" t="s">
        <v>46</v>
      </c>
      <c r="D923" s="4" t="str">
        <f>"秦虹"</f>
        <v>秦虹</v>
      </c>
    </row>
    <row r="924" spans="1:4">
      <c r="A924" s="4">
        <v>922</v>
      </c>
      <c r="B924" s="4" t="str">
        <f t="shared" ref="B924:B941" si="58">"54301"</f>
        <v>54301</v>
      </c>
      <c r="C924" s="4" t="s">
        <v>47</v>
      </c>
      <c r="D924" s="4" t="str">
        <f>"杨凯军"</f>
        <v>杨凯军</v>
      </c>
    </row>
    <row r="925" spans="1:4">
      <c r="A925" s="4">
        <v>923</v>
      </c>
      <c r="B925" s="4" t="str">
        <f t="shared" si="58"/>
        <v>54301</v>
      </c>
      <c r="C925" s="4" t="s">
        <v>47</v>
      </c>
      <c r="D925" s="4" t="str">
        <f>"张鑫"</f>
        <v>张鑫</v>
      </c>
    </row>
    <row r="926" spans="1:4">
      <c r="A926" s="4">
        <v>924</v>
      </c>
      <c r="B926" s="4" t="str">
        <f t="shared" si="58"/>
        <v>54301</v>
      </c>
      <c r="C926" s="4" t="s">
        <v>47</v>
      </c>
      <c r="D926" s="4" t="str">
        <f>"冯孟熙"</f>
        <v>冯孟熙</v>
      </c>
    </row>
    <row r="927" spans="1:4">
      <c r="A927" s="4">
        <v>925</v>
      </c>
      <c r="B927" s="4" t="str">
        <f t="shared" si="58"/>
        <v>54301</v>
      </c>
      <c r="C927" s="4" t="s">
        <v>47</v>
      </c>
      <c r="D927" s="4" t="str">
        <f>"张佳丽"</f>
        <v>张佳丽</v>
      </c>
    </row>
    <row r="928" spans="1:4">
      <c r="A928" s="4">
        <v>926</v>
      </c>
      <c r="B928" s="4" t="str">
        <f t="shared" si="58"/>
        <v>54301</v>
      </c>
      <c r="C928" s="4" t="s">
        <v>47</v>
      </c>
      <c r="D928" s="4" t="str">
        <f>"周天"</f>
        <v>周天</v>
      </c>
    </row>
    <row r="929" spans="1:4">
      <c r="A929" s="4">
        <v>927</v>
      </c>
      <c r="B929" s="4" t="str">
        <f t="shared" si="58"/>
        <v>54301</v>
      </c>
      <c r="C929" s="4" t="s">
        <v>47</v>
      </c>
      <c r="D929" s="4" t="str">
        <f>"周州"</f>
        <v>周州</v>
      </c>
    </row>
    <row r="930" spans="1:4">
      <c r="A930" s="4">
        <v>928</v>
      </c>
      <c r="B930" s="4" t="str">
        <f t="shared" si="58"/>
        <v>54301</v>
      </c>
      <c r="C930" s="4" t="s">
        <v>47</v>
      </c>
      <c r="D930" s="4" t="str">
        <f>"薛宇峰"</f>
        <v>薛宇峰</v>
      </c>
    </row>
    <row r="931" spans="1:4">
      <c r="A931" s="4">
        <v>929</v>
      </c>
      <c r="B931" s="4" t="str">
        <f t="shared" si="58"/>
        <v>54301</v>
      </c>
      <c r="C931" s="4" t="s">
        <v>47</v>
      </c>
      <c r="D931" s="4" t="str">
        <f>"李立"</f>
        <v>李立</v>
      </c>
    </row>
    <row r="932" spans="1:4">
      <c r="A932" s="4">
        <v>930</v>
      </c>
      <c r="B932" s="4" t="str">
        <f t="shared" si="58"/>
        <v>54301</v>
      </c>
      <c r="C932" s="4" t="s">
        <v>47</v>
      </c>
      <c r="D932" s="4" t="str">
        <f>"郑芃"</f>
        <v>郑芃</v>
      </c>
    </row>
    <row r="933" spans="1:4">
      <c r="A933" s="4">
        <v>931</v>
      </c>
      <c r="B933" s="4" t="str">
        <f t="shared" si="58"/>
        <v>54301</v>
      </c>
      <c r="C933" s="4" t="s">
        <v>47</v>
      </c>
      <c r="D933" s="4" t="str">
        <f>"刘紫玲"</f>
        <v>刘紫玲</v>
      </c>
    </row>
    <row r="934" spans="1:4">
      <c r="A934" s="4">
        <v>932</v>
      </c>
      <c r="B934" s="4" t="str">
        <f t="shared" si="58"/>
        <v>54301</v>
      </c>
      <c r="C934" s="4" t="s">
        <v>47</v>
      </c>
      <c r="D934" s="4" t="str">
        <f>"杨滔"</f>
        <v>杨滔</v>
      </c>
    </row>
    <row r="935" spans="1:4">
      <c r="A935" s="4">
        <v>933</v>
      </c>
      <c r="B935" s="4" t="str">
        <f t="shared" si="58"/>
        <v>54301</v>
      </c>
      <c r="C935" s="4" t="s">
        <v>47</v>
      </c>
      <c r="D935" s="4" t="str">
        <f>"杨崇鑫"</f>
        <v>杨崇鑫</v>
      </c>
    </row>
    <row r="936" spans="1:4">
      <c r="A936" s="4">
        <v>934</v>
      </c>
      <c r="B936" s="4" t="str">
        <f t="shared" si="58"/>
        <v>54301</v>
      </c>
      <c r="C936" s="4" t="s">
        <v>47</v>
      </c>
      <c r="D936" s="4" t="str">
        <f>"陈紫薇"</f>
        <v>陈紫薇</v>
      </c>
    </row>
    <row r="937" spans="1:4">
      <c r="A937" s="4">
        <v>935</v>
      </c>
      <c r="B937" s="4" t="str">
        <f t="shared" si="58"/>
        <v>54301</v>
      </c>
      <c r="C937" s="4" t="s">
        <v>47</v>
      </c>
      <c r="D937" s="4" t="str">
        <f>"张书波"</f>
        <v>张书波</v>
      </c>
    </row>
    <row r="938" spans="1:4">
      <c r="A938" s="4">
        <v>936</v>
      </c>
      <c r="B938" s="4" t="str">
        <f t="shared" si="58"/>
        <v>54301</v>
      </c>
      <c r="C938" s="4" t="s">
        <v>47</v>
      </c>
      <c r="D938" s="4" t="str">
        <f>"赵正旗"</f>
        <v>赵正旗</v>
      </c>
    </row>
    <row r="939" spans="1:4">
      <c r="A939" s="4">
        <v>937</v>
      </c>
      <c r="B939" s="4" t="str">
        <f t="shared" si="58"/>
        <v>54301</v>
      </c>
      <c r="C939" s="4" t="s">
        <v>47</v>
      </c>
      <c r="D939" s="4" t="str">
        <f>"王丹阳"</f>
        <v>王丹阳</v>
      </c>
    </row>
    <row r="940" spans="1:4">
      <c r="A940" s="4">
        <v>938</v>
      </c>
      <c r="B940" s="4" t="str">
        <f t="shared" si="58"/>
        <v>54301</v>
      </c>
      <c r="C940" s="4" t="s">
        <v>47</v>
      </c>
      <c r="D940" s="4" t="str">
        <f>"张晨"</f>
        <v>张晨</v>
      </c>
    </row>
    <row r="941" spans="1:4">
      <c r="A941" s="4">
        <v>939</v>
      </c>
      <c r="B941" s="4" t="str">
        <f t="shared" si="58"/>
        <v>54301</v>
      </c>
      <c r="C941" s="4" t="s">
        <v>47</v>
      </c>
      <c r="D941" s="4" t="str">
        <f>"张磊"</f>
        <v>张磊</v>
      </c>
    </row>
    <row r="942" spans="1:4">
      <c r="A942" s="4">
        <v>940</v>
      </c>
      <c r="B942" s="4" t="str">
        <f t="shared" ref="B942:B952" si="59">"54302"</f>
        <v>54302</v>
      </c>
      <c r="C942" s="4" t="s">
        <v>47</v>
      </c>
      <c r="D942" s="4" t="str">
        <f>"肖军文"</f>
        <v>肖军文</v>
      </c>
    </row>
    <row r="943" spans="1:4">
      <c r="A943" s="4">
        <v>941</v>
      </c>
      <c r="B943" s="4" t="str">
        <f t="shared" si="59"/>
        <v>54302</v>
      </c>
      <c r="C943" s="4" t="s">
        <v>47</v>
      </c>
      <c r="D943" s="4" t="str">
        <f>"汪光明"</f>
        <v>汪光明</v>
      </c>
    </row>
    <row r="944" spans="1:4">
      <c r="A944" s="4">
        <v>942</v>
      </c>
      <c r="B944" s="4" t="str">
        <f t="shared" si="59"/>
        <v>54302</v>
      </c>
      <c r="C944" s="4" t="s">
        <v>47</v>
      </c>
      <c r="D944" s="4" t="str">
        <f>"陈震"</f>
        <v>陈震</v>
      </c>
    </row>
    <row r="945" spans="1:4">
      <c r="A945" s="4">
        <v>943</v>
      </c>
      <c r="B945" s="4" t="str">
        <f t="shared" si="59"/>
        <v>54302</v>
      </c>
      <c r="C945" s="4" t="s">
        <v>47</v>
      </c>
      <c r="D945" s="4" t="str">
        <f>"段浩宇"</f>
        <v>段浩宇</v>
      </c>
    </row>
    <row r="946" spans="1:4">
      <c r="A946" s="4">
        <v>944</v>
      </c>
      <c r="B946" s="4" t="str">
        <f t="shared" si="59"/>
        <v>54302</v>
      </c>
      <c r="C946" s="4" t="s">
        <v>47</v>
      </c>
      <c r="D946" s="4" t="str">
        <f>"杨士东"</f>
        <v>杨士东</v>
      </c>
    </row>
    <row r="947" spans="1:4">
      <c r="A947" s="4">
        <v>945</v>
      </c>
      <c r="B947" s="4" t="str">
        <f t="shared" si="59"/>
        <v>54302</v>
      </c>
      <c r="C947" s="4" t="s">
        <v>47</v>
      </c>
      <c r="D947" s="4" t="str">
        <f>"陈恒"</f>
        <v>陈恒</v>
      </c>
    </row>
    <row r="948" spans="1:4">
      <c r="A948" s="4">
        <v>946</v>
      </c>
      <c r="B948" s="4" t="str">
        <f t="shared" si="59"/>
        <v>54302</v>
      </c>
      <c r="C948" s="4" t="s">
        <v>47</v>
      </c>
      <c r="D948" s="4" t="str">
        <f>"刘应泽"</f>
        <v>刘应泽</v>
      </c>
    </row>
    <row r="949" spans="1:4">
      <c r="A949" s="4">
        <v>947</v>
      </c>
      <c r="B949" s="4" t="str">
        <f t="shared" si="59"/>
        <v>54302</v>
      </c>
      <c r="C949" s="4" t="s">
        <v>47</v>
      </c>
      <c r="D949" s="4" t="str">
        <f>"郑懿玮"</f>
        <v>郑懿玮</v>
      </c>
    </row>
    <row r="950" spans="1:4">
      <c r="A950" s="4">
        <v>948</v>
      </c>
      <c r="B950" s="4" t="str">
        <f t="shared" si="59"/>
        <v>54302</v>
      </c>
      <c r="C950" s="4" t="s">
        <v>47</v>
      </c>
      <c r="D950" s="4" t="str">
        <f>"严莉"</f>
        <v>严莉</v>
      </c>
    </row>
    <row r="951" spans="1:4">
      <c r="A951" s="4">
        <v>949</v>
      </c>
      <c r="B951" s="4" t="str">
        <f t="shared" si="59"/>
        <v>54302</v>
      </c>
      <c r="C951" s="4" t="s">
        <v>47</v>
      </c>
      <c r="D951" s="4" t="str">
        <f>"陈晓"</f>
        <v>陈晓</v>
      </c>
    </row>
    <row r="952" spans="1:4">
      <c r="A952" s="4">
        <v>950</v>
      </c>
      <c r="B952" s="4" t="str">
        <f t="shared" si="59"/>
        <v>54302</v>
      </c>
      <c r="C952" s="4" t="s">
        <v>47</v>
      </c>
      <c r="D952" s="4" t="str">
        <f>"易书晓"</f>
        <v>易书晓</v>
      </c>
    </row>
    <row r="953" spans="1:4">
      <c r="A953" s="4">
        <v>951</v>
      </c>
      <c r="B953" s="4" t="str">
        <f t="shared" ref="B953:B965" si="60">"54401"</f>
        <v>54401</v>
      </c>
      <c r="C953" s="4" t="s">
        <v>48</v>
      </c>
      <c r="D953" s="4" t="str">
        <f>"田佳"</f>
        <v>田佳</v>
      </c>
    </row>
    <row r="954" spans="1:4">
      <c r="A954" s="4">
        <v>952</v>
      </c>
      <c r="B954" s="4" t="str">
        <f t="shared" si="60"/>
        <v>54401</v>
      </c>
      <c r="C954" s="4" t="s">
        <v>48</v>
      </c>
      <c r="D954" s="4" t="str">
        <f>"李欣然"</f>
        <v>李欣然</v>
      </c>
    </row>
    <row r="955" spans="1:4">
      <c r="A955" s="4">
        <v>953</v>
      </c>
      <c r="B955" s="4" t="str">
        <f t="shared" si="60"/>
        <v>54401</v>
      </c>
      <c r="C955" s="4" t="s">
        <v>48</v>
      </c>
      <c r="D955" s="4" t="str">
        <f>"蒋振"</f>
        <v>蒋振</v>
      </c>
    </row>
    <row r="956" spans="1:4">
      <c r="A956" s="4">
        <v>954</v>
      </c>
      <c r="B956" s="4" t="str">
        <f t="shared" si="60"/>
        <v>54401</v>
      </c>
      <c r="C956" s="4" t="s">
        <v>48</v>
      </c>
      <c r="D956" s="4" t="str">
        <f>"吕梦珂"</f>
        <v>吕梦珂</v>
      </c>
    </row>
    <row r="957" spans="1:4">
      <c r="A957" s="4">
        <v>955</v>
      </c>
      <c r="B957" s="4" t="str">
        <f t="shared" si="60"/>
        <v>54401</v>
      </c>
      <c r="C957" s="4" t="s">
        <v>48</v>
      </c>
      <c r="D957" s="4" t="str">
        <f>"赵山河"</f>
        <v>赵山河</v>
      </c>
    </row>
    <row r="958" spans="1:4">
      <c r="A958" s="4">
        <v>956</v>
      </c>
      <c r="B958" s="4" t="str">
        <f t="shared" si="60"/>
        <v>54401</v>
      </c>
      <c r="C958" s="4" t="s">
        <v>48</v>
      </c>
      <c r="D958" s="4" t="str">
        <f>"袁伟芳"</f>
        <v>袁伟芳</v>
      </c>
    </row>
    <row r="959" spans="1:4">
      <c r="A959" s="4">
        <v>957</v>
      </c>
      <c r="B959" s="4" t="str">
        <f t="shared" si="60"/>
        <v>54401</v>
      </c>
      <c r="C959" s="4" t="s">
        <v>48</v>
      </c>
      <c r="D959" s="4" t="str">
        <f>"任仪"</f>
        <v>任仪</v>
      </c>
    </row>
    <row r="960" spans="1:4">
      <c r="A960" s="4">
        <v>958</v>
      </c>
      <c r="B960" s="4" t="str">
        <f t="shared" si="60"/>
        <v>54401</v>
      </c>
      <c r="C960" s="4" t="s">
        <v>48</v>
      </c>
      <c r="D960" s="4" t="str">
        <f>"戴霞飞"</f>
        <v>戴霞飞</v>
      </c>
    </row>
    <row r="961" spans="1:4">
      <c r="A961" s="4">
        <v>959</v>
      </c>
      <c r="B961" s="4" t="str">
        <f t="shared" si="60"/>
        <v>54401</v>
      </c>
      <c r="C961" s="4" t="s">
        <v>48</v>
      </c>
      <c r="D961" s="4" t="str">
        <f>"钱城"</f>
        <v>钱城</v>
      </c>
    </row>
    <row r="962" spans="1:4">
      <c r="A962" s="4">
        <v>960</v>
      </c>
      <c r="B962" s="4" t="str">
        <f t="shared" si="60"/>
        <v>54401</v>
      </c>
      <c r="C962" s="4" t="s">
        <v>48</v>
      </c>
      <c r="D962" s="4" t="str">
        <f>"张成超"</f>
        <v>张成超</v>
      </c>
    </row>
    <row r="963" spans="1:4">
      <c r="A963" s="4">
        <v>961</v>
      </c>
      <c r="B963" s="4" t="str">
        <f t="shared" si="60"/>
        <v>54401</v>
      </c>
      <c r="C963" s="4" t="s">
        <v>48</v>
      </c>
      <c r="D963" s="4" t="str">
        <f>"范浩"</f>
        <v>范浩</v>
      </c>
    </row>
    <row r="964" spans="1:4">
      <c r="A964" s="4">
        <v>962</v>
      </c>
      <c r="B964" s="4" t="str">
        <f t="shared" si="60"/>
        <v>54401</v>
      </c>
      <c r="C964" s="4" t="s">
        <v>48</v>
      </c>
      <c r="D964" s="4" t="str">
        <f>"刘梦杰"</f>
        <v>刘梦杰</v>
      </c>
    </row>
    <row r="965" spans="1:4">
      <c r="A965" s="4">
        <v>963</v>
      </c>
      <c r="B965" s="4" t="str">
        <f t="shared" si="60"/>
        <v>54401</v>
      </c>
      <c r="C965" s="4" t="s">
        <v>48</v>
      </c>
      <c r="D965" s="4" t="str">
        <f>"石瑞"</f>
        <v>石瑞</v>
      </c>
    </row>
    <row r="966" spans="1:4">
      <c r="A966" s="4">
        <v>964</v>
      </c>
      <c r="B966" s="4" t="str">
        <f t="shared" ref="B966:B975" si="61">"54402"</f>
        <v>54402</v>
      </c>
      <c r="C966" s="4" t="s">
        <v>48</v>
      </c>
      <c r="D966" s="4" t="str">
        <f>"黄玉萍"</f>
        <v>黄玉萍</v>
      </c>
    </row>
    <row r="967" spans="1:4">
      <c r="A967" s="4">
        <v>965</v>
      </c>
      <c r="B967" s="4" t="str">
        <f t="shared" si="61"/>
        <v>54402</v>
      </c>
      <c r="C967" s="4" t="s">
        <v>48</v>
      </c>
      <c r="D967" s="4" t="str">
        <f>"林明锦"</f>
        <v>林明锦</v>
      </c>
    </row>
    <row r="968" spans="1:4">
      <c r="A968" s="4">
        <v>966</v>
      </c>
      <c r="B968" s="4" t="str">
        <f t="shared" si="61"/>
        <v>54402</v>
      </c>
      <c r="C968" s="4" t="s">
        <v>48</v>
      </c>
      <c r="D968" s="4" t="str">
        <f>"吴琼"</f>
        <v>吴琼</v>
      </c>
    </row>
    <row r="969" spans="1:4">
      <c r="A969" s="4">
        <v>967</v>
      </c>
      <c r="B969" s="4" t="str">
        <f t="shared" si="61"/>
        <v>54402</v>
      </c>
      <c r="C969" s="4" t="s">
        <v>48</v>
      </c>
      <c r="D969" s="4" t="str">
        <f>"焦小"</f>
        <v>焦小</v>
      </c>
    </row>
    <row r="970" spans="1:4">
      <c r="A970" s="4">
        <v>968</v>
      </c>
      <c r="B970" s="4" t="str">
        <f t="shared" si="61"/>
        <v>54402</v>
      </c>
      <c r="C970" s="4" t="s">
        <v>48</v>
      </c>
      <c r="D970" s="4" t="str">
        <f>"杜博洋"</f>
        <v>杜博洋</v>
      </c>
    </row>
    <row r="971" spans="1:4">
      <c r="A971" s="4">
        <v>969</v>
      </c>
      <c r="B971" s="4" t="str">
        <f t="shared" si="61"/>
        <v>54402</v>
      </c>
      <c r="C971" s="4" t="s">
        <v>48</v>
      </c>
      <c r="D971" s="4" t="str">
        <f>"王文君"</f>
        <v>王文君</v>
      </c>
    </row>
    <row r="972" spans="1:4">
      <c r="A972" s="4">
        <v>970</v>
      </c>
      <c r="B972" s="4" t="str">
        <f t="shared" si="61"/>
        <v>54402</v>
      </c>
      <c r="C972" s="4" t="s">
        <v>48</v>
      </c>
      <c r="D972" s="4" t="str">
        <f>"王冰"</f>
        <v>王冰</v>
      </c>
    </row>
    <row r="973" spans="1:4">
      <c r="A973" s="4">
        <v>971</v>
      </c>
      <c r="B973" s="4" t="str">
        <f t="shared" si="61"/>
        <v>54402</v>
      </c>
      <c r="C973" s="4" t="s">
        <v>48</v>
      </c>
      <c r="D973" s="4" t="str">
        <f>"李春蕾"</f>
        <v>李春蕾</v>
      </c>
    </row>
    <row r="974" spans="1:4">
      <c r="A974" s="4">
        <v>972</v>
      </c>
      <c r="B974" s="4" t="str">
        <f t="shared" si="61"/>
        <v>54402</v>
      </c>
      <c r="C974" s="4" t="s">
        <v>48</v>
      </c>
      <c r="D974" s="4" t="str">
        <f>"王若程"</f>
        <v>王若程</v>
      </c>
    </row>
    <row r="975" spans="1:4">
      <c r="A975" s="4">
        <v>973</v>
      </c>
      <c r="B975" s="4" t="str">
        <f t="shared" si="61"/>
        <v>54402</v>
      </c>
      <c r="C975" s="4" t="s">
        <v>48</v>
      </c>
      <c r="D975" s="4" t="str">
        <f>"张秀秀"</f>
        <v>张秀秀</v>
      </c>
    </row>
    <row r="976" spans="1:4">
      <c r="A976" s="4">
        <v>974</v>
      </c>
      <c r="B976" s="4" t="str">
        <f t="shared" ref="B976:B1006" si="62">"54501"</f>
        <v>54501</v>
      </c>
      <c r="C976" s="4" t="s">
        <v>49</v>
      </c>
      <c r="D976" s="4" t="str">
        <f>"聂俊"</f>
        <v>聂俊</v>
      </c>
    </row>
    <row r="977" spans="1:4">
      <c r="A977" s="4">
        <v>975</v>
      </c>
      <c r="B977" s="4" t="str">
        <f t="shared" si="62"/>
        <v>54501</v>
      </c>
      <c r="C977" s="4" t="s">
        <v>49</v>
      </c>
      <c r="D977" s="4" t="str">
        <f>"向秀丽"</f>
        <v>向秀丽</v>
      </c>
    </row>
    <row r="978" spans="1:4">
      <c r="A978" s="4">
        <v>976</v>
      </c>
      <c r="B978" s="4" t="str">
        <f t="shared" si="62"/>
        <v>54501</v>
      </c>
      <c r="C978" s="4" t="s">
        <v>49</v>
      </c>
      <c r="D978" s="4" t="str">
        <f>"常小科"</f>
        <v>常小科</v>
      </c>
    </row>
    <row r="979" spans="1:4">
      <c r="A979" s="4">
        <v>977</v>
      </c>
      <c r="B979" s="4" t="str">
        <f t="shared" si="62"/>
        <v>54501</v>
      </c>
      <c r="C979" s="4" t="s">
        <v>49</v>
      </c>
      <c r="D979" s="4" t="str">
        <f>"王小康"</f>
        <v>王小康</v>
      </c>
    </row>
    <row r="980" spans="1:4">
      <c r="A980" s="4">
        <v>978</v>
      </c>
      <c r="B980" s="4" t="str">
        <f t="shared" si="62"/>
        <v>54501</v>
      </c>
      <c r="C980" s="4" t="s">
        <v>49</v>
      </c>
      <c r="D980" s="4" t="str">
        <f>"操贤洪"</f>
        <v>操贤洪</v>
      </c>
    </row>
    <row r="981" spans="1:4">
      <c r="A981" s="4">
        <v>979</v>
      </c>
      <c r="B981" s="4" t="str">
        <f t="shared" si="62"/>
        <v>54501</v>
      </c>
      <c r="C981" s="4" t="s">
        <v>49</v>
      </c>
      <c r="D981" s="4" t="str">
        <f>"李明"</f>
        <v>李明</v>
      </c>
    </row>
    <row r="982" spans="1:4">
      <c r="A982" s="4">
        <v>980</v>
      </c>
      <c r="B982" s="4" t="str">
        <f t="shared" si="62"/>
        <v>54501</v>
      </c>
      <c r="C982" s="4" t="s">
        <v>49</v>
      </c>
      <c r="D982" s="4" t="str">
        <f>"牛刚艳"</f>
        <v>牛刚艳</v>
      </c>
    </row>
    <row r="983" spans="1:4">
      <c r="A983" s="4">
        <v>981</v>
      </c>
      <c r="B983" s="4" t="str">
        <f t="shared" si="62"/>
        <v>54501</v>
      </c>
      <c r="C983" s="4" t="s">
        <v>49</v>
      </c>
      <c r="D983" s="4" t="str">
        <f>"吴启运"</f>
        <v>吴启运</v>
      </c>
    </row>
    <row r="984" spans="1:4">
      <c r="A984" s="4">
        <v>982</v>
      </c>
      <c r="B984" s="4" t="str">
        <f t="shared" si="62"/>
        <v>54501</v>
      </c>
      <c r="C984" s="4" t="s">
        <v>49</v>
      </c>
      <c r="D984" s="4" t="str">
        <f>"周慧娟"</f>
        <v>周慧娟</v>
      </c>
    </row>
    <row r="985" spans="1:4">
      <c r="A985" s="4">
        <v>983</v>
      </c>
      <c r="B985" s="4" t="str">
        <f t="shared" si="62"/>
        <v>54501</v>
      </c>
      <c r="C985" s="4" t="s">
        <v>49</v>
      </c>
      <c r="D985" s="4" t="str">
        <f>"李传琼"</f>
        <v>李传琼</v>
      </c>
    </row>
    <row r="986" spans="1:4">
      <c r="A986" s="4">
        <v>984</v>
      </c>
      <c r="B986" s="4" t="str">
        <f t="shared" si="62"/>
        <v>54501</v>
      </c>
      <c r="C986" s="4" t="s">
        <v>49</v>
      </c>
      <c r="D986" s="4" t="str">
        <f>"徐祥"</f>
        <v>徐祥</v>
      </c>
    </row>
    <row r="987" spans="1:4">
      <c r="A987" s="4">
        <v>985</v>
      </c>
      <c r="B987" s="4" t="str">
        <f t="shared" si="62"/>
        <v>54501</v>
      </c>
      <c r="C987" s="4" t="s">
        <v>49</v>
      </c>
      <c r="D987" s="4" t="str">
        <f>"黄波"</f>
        <v>黄波</v>
      </c>
    </row>
    <row r="988" spans="1:4">
      <c r="A988" s="4">
        <v>986</v>
      </c>
      <c r="B988" s="4" t="str">
        <f t="shared" si="62"/>
        <v>54501</v>
      </c>
      <c r="C988" s="4" t="s">
        <v>49</v>
      </c>
      <c r="D988" s="4" t="str">
        <f>"沈梦月"</f>
        <v>沈梦月</v>
      </c>
    </row>
    <row r="989" spans="1:4">
      <c r="A989" s="4">
        <v>987</v>
      </c>
      <c r="B989" s="4" t="str">
        <f t="shared" si="62"/>
        <v>54501</v>
      </c>
      <c r="C989" s="4" t="s">
        <v>49</v>
      </c>
      <c r="D989" s="4" t="str">
        <f>"张云飞"</f>
        <v>张云飞</v>
      </c>
    </row>
    <row r="990" spans="1:4">
      <c r="A990" s="4">
        <v>988</v>
      </c>
      <c r="B990" s="4" t="str">
        <f t="shared" si="62"/>
        <v>54501</v>
      </c>
      <c r="C990" s="4" t="s">
        <v>49</v>
      </c>
      <c r="D990" s="4" t="str">
        <f>"王云龙"</f>
        <v>王云龙</v>
      </c>
    </row>
    <row r="991" spans="1:4">
      <c r="A991" s="4">
        <v>989</v>
      </c>
      <c r="B991" s="4" t="str">
        <f t="shared" si="62"/>
        <v>54501</v>
      </c>
      <c r="C991" s="4" t="s">
        <v>49</v>
      </c>
      <c r="D991" s="4" t="str">
        <f>"田应平"</f>
        <v>田应平</v>
      </c>
    </row>
    <row r="992" spans="1:4">
      <c r="A992" s="4">
        <v>990</v>
      </c>
      <c r="B992" s="4" t="str">
        <f t="shared" si="62"/>
        <v>54501</v>
      </c>
      <c r="C992" s="4" t="s">
        <v>49</v>
      </c>
      <c r="D992" s="4" t="str">
        <f>"蔺璟煜"</f>
        <v>蔺璟煜</v>
      </c>
    </row>
    <row r="993" spans="1:4">
      <c r="A993" s="4">
        <v>991</v>
      </c>
      <c r="B993" s="4" t="str">
        <f t="shared" si="62"/>
        <v>54501</v>
      </c>
      <c r="C993" s="4" t="s">
        <v>49</v>
      </c>
      <c r="D993" s="4" t="str">
        <f>"潘雅婷"</f>
        <v>潘雅婷</v>
      </c>
    </row>
    <row r="994" spans="1:4">
      <c r="A994" s="4">
        <v>992</v>
      </c>
      <c r="B994" s="4" t="str">
        <f t="shared" si="62"/>
        <v>54501</v>
      </c>
      <c r="C994" s="4" t="s">
        <v>49</v>
      </c>
      <c r="D994" s="4" t="str">
        <f>"谢金玉"</f>
        <v>谢金玉</v>
      </c>
    </row>
    <row r="995" spans="1:4">
      <c r="A995" s="4">
        <v>993</v>
      </c>
      <c r="B995" s="4" t="str">
        <f t="shared" si="62"/>
        <v>54501</v>
      </c>
      <c r="C995" s="4" t="s">
        <v>49</v>
      </c>
      <c r="D995" s="4" t="str">
        <f>"肖沛"</f>
        <v>肖沛</v>
      </c>
    </row>
    <row r="996" spans="1:4">
      <c r="A996" s="4">
        <v>994</v>
      </c>
      <c r="B996" s="4" t="str">
        <f t="shared" si="62"/>
        <v>54501</v>
      </c>
      <c r="C996" s="4" t="s">
        <v>49</v>
      </c>
      <c r="D996" s="4" t="str">
        <f>"王文雨"</f>
        <v>王文雨</v>
      </c>
    </row>
    <row r="997" spans="1:4">
      <c r="A997" s="4">
        <v>995</v>
      </c>
      <c r="B997" s="4" t="str">
        <f t="shared" si="62"/>
        <v>54501</v>
      </c>
      <c r="C997" s="4" t="s">
        <v>49</v>
      </c>
      <c r="D997" s="4" t="str">
        <f>"焦庆红"</f>
        <v>焦庆红</v>
      </c>
    </row>
    <row r="998" spans="1:4">
      <c r="A998" s="4">
        <v>996</v>
      </c>
      <c r="B998" s="4" t="str">
        <f t="shared" si="62"/>
        <v>54501</v>
      </c>
      <c r="C998" s="4" t="s">
        <v>49</v>
      </c>
      <c r="D998" s="4" t="str">
        <f>"张玉琳"</f>
        <v>张玉琳</v>
      </c>
    </row>
    <row r="999" spans="1:4">
      <c r="A999" s="4">
        <v>997</v>
      </c>
      <c r="B999" s="4" t="str">
        <f t="shared" si="62"/>
        <v>54501</v>
      </c>
      <c r="C999" s="4" t="s">
        <v>49</v>
      </c>
      <c r="D999" s="4" t="str">
        <f>"干永芳"</f>
        <v>干永芳</v>
      </c>
    </row>
    <row r="1000" spans="1:4">
      <c r="A1000" s="4">
        <v>998</v>
      </c>
      <c r="B1000" s="4" t="str">
        <f t="shared" si="62"/>
        <v>54501</v>
      </c>
      <c r="C1000" s="4" t="s">
        <v>49</v>
      </c>
      <c r="D1000" s="4" t="str">
        <f>"李荣宪"</f>
        <v>李荣宪</v>
      </c>
    </row>
    <row r="1001" spans="1:4">
      <c r="A1001" s="4">
        <v>999</v>
      </c>
      <c r="B1001" s="4" t="str">
        <f t="shared" si="62"/>
        <v>54501</v>
      </c>
      <c r="C1001" s="4" t="s">
        <v>49</v>
      </c>
      <c r="D1001" s="4" t="str">
        <f>"邵振华"</f>
        <v>邵振华</v>
      </c>
    </row>
    <row r="1002" spans="1:4">
      <c r="A1002" s="4">
        <v>1000</v>
      </c>
      <c r="B1002" s="4" t="str">
        <f t="shared" si="62"/>
        <v>54501</v>
      </c>
      <c r="C1002" s="4" t="s">
        <v>49</v>
      </c>
      <c r="D1002" s="4" t="str">
        <f>"喻阳"</f>
        <v>喻阳</v>
      </c>
    </row>
    <row r="1003" spans="1:4">
      <c r="A1003" s="4">
        <v>1001</v>
      </c>
      <c r="B1003" s="4" t="str">
        <f t="shared" si="62"/>
        <v>54501</v>
      </c>
      <c r="C1003" s="4" t="s">
        <v>49</v>
      </c>
      <c r="D1003" s="4" t="str">
        <f>"覃未"</f>
        <v>覃未</v>
      </c>
    </row>
    <row r="1004" spans="1:4">
      <c r="A1004" s="4">
        <v>1002</v>
      </c>
      <c r="B1004" s="4" t="str">
        <f t="shared" si="62"/>
        <v>54501</v>
      </c>
      <c r="C1004" s="4" t="s">
        <v>49</v>
      </c>
      <c r="D1004" s="4" t="str">
        <f>"唐欣"</f>
        <v>唐欣</v>
      </c>
    </row>
    <row r="1005" spans="1:4">
      <c r="A1005" s="4">
        <v>1003</v>
      </c>
      <c r="B1005" s="4" t="str">
        <f t="shared" si="62"/>
        <v>54501</v>
      </c>
      <c r="C1005" s="4" t="s">
        <v>49</v>
      </c>
      <c r="D1005" s="4" t="str">
        <f>"尹佳"</f>
        <v>尹佳</v>
      </c>
    </row>
    <row r="1006" spans="1:4">
      <c r="A1006" s="4">
        <v>1004</v>
      </c>
      <c r="B1006" s="4" t="str">
        <f t="shared" si="62"/>
        <v>54501</v>
      </c>
      <c r="C1006" s="4" t="s">
        <v>49</v>
      </c>
      <c r="D1006" s="4" t="str">
        <f>"兰宇飞"</f>
        <v>兰宇飞</v>
      </c>
    </row>
    <row r="1007" spans="1:4">
      <c r="A1007" s="4">
        <v>1005</v>
      </c>
      <c r="B1007" s="4" t="str">
        <f t="shared" ref="B1007:B1009" si="63">"54601"</f>
        <v>54601</v>
      </c>
      <c r="C1007" s="4" t="s">
        <v>50</v>
      </c>
      <c r="D1007" s="4" t="str">
        <f>"江磊"</f>
        <v>江磊</v>
      </c>
    </row>
    <row r="1008" spans="1:4">
      <c r="A1008" s="4">
        <v>1006</v>
      </c>
      <c r="B1008" s="4" t="str">
        <f t="shared" si="63"/>
        <v>54601</v>
      </c>
      <c r="C1008" s="4" t="s">
        <v>50</v>
      </c>
      <c r="D1008" s="4" t="str">
        <f>"李恬"</f>
        <v>李恬</v>
      </c>
    </row>
    <row r="1009" spans="1:4">
      <c r="A1009" s="4">
        <v>1007</v>
      </c>
      <c r="B1009" s="4" t="str">
        <f t="shared" si="63"/>
        <v>54601</v>
      </c>
      <c r="C1009" s="4" t="s">
        <v>50</v>
      </c>
      <c r="D1009" s="4" t="str">
        <f>"冯骁毅"</f>
        <v>冯骁毅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陪你度过漫长岁月</cp:lastModifiedBy>
  <dcterms:created xsi:type="dcterms:W3CDTF">2023-03-06T06:44:00Z</dcterms:created>
  <dcterms:modified xsi:type="dcterms:W3CDTF">2023-03-06T07:25:14Z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C736F0E19D34431F93CC619B6E0AA695</vt:lpwstr>
  </property>
  <property fmtid="{D5CDD505-2E9C-101B-9397-08002B2CF9AE}" pid="3" name="KSOProductBuildVer">
    <vt:lpwstr>2052-11.1.0.12980</vt:lpwstr>
  </property>
</Properties>
</file>